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esktop\"/>
    </mc:Choice>
  </mc:AlternateContent>
  <bookViews>
    <workbookView xWindow="0" yWindow="0" windowWidth="20400" windowHeight="6495" tabRatio="599"/>
  </bookViews>
  <sheets>
    <sheet name="РБ" sheetId="1" r:id="rId1"/>
    <sheet name="Лист8" sheetId="10" r:id="rId2"/>
    <sheet name="для отчета" sheetId="12" r:id="rId3"/>
    <sheet name="Лист4" sheetId="6" r:id="rId4"/>
    <sheet name="Лист1" sheetId="3" r:id="rId5"/>
    <sheet name="Лист3" sheetId="5" r:id="rId6"/>
    <sheet name="Лист2" sheetId="4" r:id="rId7"/>
    <sheet name="СС" sheetId="2" r:id="rId8"/>
    <sheet name="Фармация" sheetId="13" r:id="rId9"/>
    <sheet name="фарм" sheetId="14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7" i="1" l="1"/>
  <c r="H175" i="1"/>
  <c r="H125" i="1"/>
  <c r="E16" i="14" l="1"/>
  <c r="E7" i="14"/>
  <c r="E8" i="14"/>
  <c r="E9" i="14"/>
  <c r="E10" i="14"/>
  <c r="E11" i="14"/>
  <c r="E12" i="14"/>
  <c r="E13" i="14"/>
  <c r="E14" i="14"/>
  <c r="E15" i="14"/>
  <c r="E3" i="14"/>
  <c r="E4" i="14"/>
  <c r="E5" i="14"/>
  <c r="E6" i="14"/>
  <c r="E2" i="14"/>
  <c r="E14" i="13" l="1"/>
  <c r="J10" i="13"/>
  <c r="J9" i="13"/>
  <c r="J3" i="13"/>
  <c r="J2" i="13"/>
  <c r="J14" i="13"/>
  <c r="F13" i="13" l="1"/>
  <c r="F12" i="13"/>
  <c r="F11" i="13"/>
  <c r="F10" i="13"/>
  <c r="F9" i="13"/>
  <c r="F8" i="13"/>
  <c r="F3" i="13"/>
  <c r="H65" i="12" l="1"/>
  <c r="H108" i="12"/>
  <c r="H109" i="12"/>
  <c r="H77" i="12"/>
  <c r="H76" i="12"/>
  <c r="J76" i="12" s="1"/>
  <c r="H63" i="12"/>
  <c r="H58" i="12"/>
  <c r="J58" i="12" s="1"/>
  <c r="H25" i="12"/>
  <c r="H40" i="12"/>
  <c r="J97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2" i="12"/>
  <c r="J43" i="12"/>
  <c r="J44" i="12"/>
  <c r="J45" i="12"/>
  <c r="J47" i="12"/>
  <c r="J48" i="12"/>
  <c r="J49" i="12"/>
  <c r="J50" i="12"/>
  <c r="J51" i="12"/>
  <c r="J53" i="12"/>
  <c r="J54" i="12"/>
  <c r="J55" i="12"/>
  <c r="J56" i="12"/>
  <c r="J57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2" i="12"/>
  <c r="H46" i="12"/>
  <c r="J46" i="12" s="1"/>
  <c r="H52" i="12" l="1"/>
  <c r="J52" i="12" s="1"/>
  <c r="H41" i="12"/>
  <c r="I210" i="12"/>
  <c r="I169" i="12"/>
  <c r="I164" i="12"/>
  <c r="I159" i="12"/>
  <c r="I110" i="12"/>
  <c r="I11" i="12"/>
  <c r="H212" i="10"/>
  <c r="H171" i="10"/>
  <c r="H166" i="10"/>
  <c r="H161" i="10"/>
  <c r="J112" i="10"/>
  <c r="H112" i="10"/>
  <c r="H11" i="10"/>
  <c r="H110" i="12" l="1"/>
  <c r="J41" i="12"/>
  <c r="J110" i="12" s="1"/>
  <c r="K108" i="12" s="1"/>
  <c r="K110" i="12" s="1"/>
  <c r="C31" i="6"/>
  <c r="F7" i="6"/>
  <c r="E31" i="6" l="1"/>
  <c r="H41" i="2"/>
  <c r="B30" i="6" l="1"/>
  <c r="E7" i="6" l="1"/>
  <c r="B31" i="6"/>
  <c r="J125" i="1" l="1"/>
  <c r="H13" i="1" l="1"/>
  <c r="H185" i="1"/>
  <c r="J34" i="5" l="1"/>
  <c r="F34" i="5"/>
  <c r="L34" i="5" l="1"/>
  <c r="D10" i="3"/>
  <c r="H180" i="1"/>
  <c r="H45" i="2" l="1"/>
  <c r="E17" i="14"/>
  <c r="J17" i="13"/>
</calcChain>
</file>

<file path=xl/sharedStrings.xml><?xml version="1.0" encoding="utf-8"?>
<sst xmlns="http://schemas.openxmlformats.org/spreadsheetml/2006/main" count="2434" uniqueCount="655">
  <si>
    <t>Отчет</t>
  </si>
  <si>
    <r>
      <t xml:space="preserve">по проведению государственных закупках товаров, работ и услуг по </t>
    </r>
    <r>
      <rPr>
        <b/>
        <sz val="9"/>
        <color indexed="8"/>
        <rFont val="Cambria"/>
        <family val="1"/>
        <charset val="204"/>
      </rPr>
      <t>ГКП на ПХВ "Областной центр крови"</t>
    </r>
  </si>
  <si>
    <t>№</t>
  </si>
  <si>
    <t>Спец</t>
  </si>
  <si>
    <t>Наименование работ, товаров, услуг</t>
  </si>
  <si>
    <t>Кол-во</t>
  </si>
  <si>
    <t>Поставщик</t>
  </si>
  <si>
    <t>Способ проведения</t>
  </si>
  <si>
    <t>№ и дата договора</t>
  </si>
  <si>
    <t>Сумма договора</t>
  </si>
  <si>
    <t>счет</t>
  </si>
  <si>
    <t>Молоко</t>
  </si>
  <si>
    <t>ЗЦП</t>
  </si>
  <si>
    <t>РБ</t>
  </si>
  <si>
    <t>Печенье</t>
  </si>
  <si>
    <t>Вода (19л)</t>
  </si>
  <si>
    <t>Песок по 25 кг</t>
  </si>
  <si>
    <t>141 специфика</t>
  </si>
  <si>
    <t>ИМН (нитроминт/нитроглицерин)</t>
  </si>
  <si>
    <t>ТОО "СК-Фармация"</t>
  </si>
  <si>
    <t>Единый дистребьютер</t>
  </si>
  <si>
    <t>№12-21-0264-067-100-1</t>
  </si>
  <si>
    <t>с/с</t>
  </si>
  <si>
    <t>Genscreen ULTRA Вич АГ/АТ</t>
  </si>
  <si>
    <t>ТОО "AUM+"</t>
  </si>
  <si>
    <t>№12 от 29.01.2021</t>
  </si>
  <si>
    <t>Probe Conditioning Solution</t>
  </si>
  <si>
    <t>Система для переливания крови с иглой 16</t>
  </si>
  <si>
    <t>ТОО Казфармсервис Плюс</t>
  </si>
  <si>
    <t>№14 от 29.01.2021</t>
  </si>
  <si>
    <t>Лейкопластырь 2,5см*5м на нетканой основе</t>
  </si>
  <si>
    <t>Марля</t>
  </si>
  <si>
    <t>Спиртовая салфетка</t>
  </si>
  <si>
    <t>Вата</t>
  </si>
  <si>
    <t>ТОО Ада Фарм Актау</t>
  </si>
  <si>
    <t>№13 от 29.01.2021</t>
  </si>
  <si>
    <t>Термобумага 57мм</t>
  </si>
  <si>
    <t>ТОО Бакас Акцент</t>
  </si>
  <si>
    <t>№11 от 29.01.2021</t>
  </si>
  <si>
    <t>Техпластин тест,100опр</t>
  </si>
  <si>
    <t>Тех-Фибриноген</t>
  </si>
  <si>
    <t>Тромбо тест на 50опр</t>
  </si>
  <si>
    <t xml:space="preserve">Тест полосы Uriscan </t>
  </si>
  <si>
    <t>г-слайд</t>
  </si>
  <si>
    <t>ТОО Дельрус РК</t>
  </si>
  <si>
    <t>№3 от 24.12.2020</t>
  </si>
  <si>
    <t>3 259  194,00</t>
  </si>
  <si>
    <t>№2 от 21.12.2020</t>
  </si>
  <si>
    <t>ABX Minitrol16</t>
  </si>
  <si>
    <t>Одноразовая система для сбора концентрированных или стандартных тромбоцитов</t>
  </si>
  <si>
    <t>ТОО "Eira Med" ("Эйра Мед")</t>
  </si>
  <si>
    <t>№ 8 от 15.01.2021</t>
  </si>
  <si>
    <t>Расходная система для инактивации патогенов и лейкоцитов донора с двумя мешками для хранения</t>
  </si>
  <si>
    <t>Туба с микрокюветами HemoCue Plasma/Low Hb в индивидуальной упаковке</t>
  </si>
  <si>
    <t>ТОО Медицина Алеми</t>
  </si>
  <si>
    <t>№4 от24.12.2020</t>
  </si>
  <si>
    <t>Расходная система для инактивации патогенов и лейкоцитов в плазме донора</t>
  </si>
  <si>
    <t>Система контейнеров и фильтров четырех контейнерные 600/600/600/600</t>
  </si>
  <si>
    <t>ТОО "Фирма Азия Мед"</t>
  </si>
  <si>
    <t>тендер</t>
  </si>
  <si>
    <t>№1 от 20.12.2020</t>
  </si>
  <si>
    <t>Перегидроль 27,5%</t>
  </si>
  <si>
    <t>ТОО "Межбольничная аптека"</t>
  </si>
  <si>
    <t>№16 от 08.02.2021</t>
  </si>
  <si>
    <t>Спирт 70</t>
  </si>
  <si>
    <t>Спирт 90</t>
  </si>
  <si>
    <t>Жгуты</t>
  </si>
  <si>
    <t>ТОО Ortho Step</t>
  </si>
  <si>
    <t>ТЕНДЕР</t>
  </si>
  <si>
    <t>№ 9 от 18.01.2021</t>
  </si>
  <si>
    <t>Кассеты полиспецифические анти - человеческие Bio Vue</t>
  </si>
  <si>
    <t>Раствор слабый ионной силы (для индивидуального подбора)</t>
  </si>
  <si>
    <t>Кассеты для новорожденных</t>
  </si>
  <si>
    <t>Пластины электроды запаивающие TSCDW afers (за 1шт)</t>
  </si>
  <si>
    <t>Maco Pharma</t>
  </si>
  <si>
    <t>ТОО Эйро Мед</t>
  </si>
  <si>
    <t>№6 от 25.12.2020</t>
  </si>
  <si>
    <t>Вектогеп В HBs-антиген подтверждающий</t>
  </si>
  <si>
    <t>ТОО "Arman 362 company"</t>
  </si>
  <si>
    <t>№32 от 29.01.2021</t>
  </si>
  <si>
    <t>Комби бест ВИЧ АГ/АТ (комплект2)</t>
  </si>
  <si>
    <t>№33 от 29.01.2022</t>
  </si>
  <si>
    <t>Вектогеп B HBs-антиген</t>
  </si>
  <si>
    <t>№34 от 29.01.2023</t>
  </si>
  <si>
    <t>ВГС ДСМ (комплект2)</t>
  </si>
  <si>
    <t>Бест анти- ВГС (подтверждающий</t>
  </si>
  <si>
    <t>№35 от 29.01.2025</t>
  </si>
  <si>
    <t>Набор реагентов АЛТ (ALT)</t>
  </si>
  <si>
    <t>ИП Ильина</t>
  </si>
  <si>
    <t>№19 от 24.01.2020</t>
  </si>
  <si>
    <t>Набор реагентов Амилаза</t>
  </si>
  <si>
    <t>Набор реагентов ЛДГ</t>
  </si>
  <si>
    <t>Набор реагентов ГГТ</t>
  </si>
  <si>
    <t>Набор реагентовОбщий билирубин</t>
  </si>
  <si>
    <t>Набор реагентов Триглицириды</t>
  </si>
  <si>
    <t>Набор реагентов Perfmance Verifier контроль 1</t>
  </si>
  <si>
    <t>Набор реагентов Калибратор Kit 3</t>
  </si>
  <si>
    <t>Набор реагентов Холестерин</t>
  </si>
  <si>
    <t>Реал бест ДНК ВГВ (форма1) (качественный)</t>
  </si>
  <si>
    <t>ТОО Диамед</t>
  </si>
  <si>
    <t>№38 от 12.02.2021</t>
  </si>
  <si>
    <t>Гемостатический пластырь</t>
  </si>
  <si>
    <t>ТОО "Каз Вита-Мед"</t>
  </si>
  <si>
    <t>№ 15 от 08.02.2021</t>
  </si>
  <si>
    <t>Мультифлексный тест Cobas TagScreen MPXверсия 2,0 для системы реал тайм ПЦР   Cobas S201</t>
  </si>
  <si>
    <t>№17 от 11.02.2021</t>
  </si>
  <si>
    <t>Архивные плашкиPlate DeeepwelI(Library) 96 для системы реал тайм ПЦР   Cobas S201</t>
  </si>
  <si>
    <t>Одноразовые наконечники для Hameilton StarTip-High Vol Core tips with Filtr,lml,Set of 3840 для системы реал тайм ПЦР   Cobas S201</t>
  </si>
  <si>
    <t>Набор одноразовых специальных пробирок SPU 12*24 для системы реал тайм ПЦР   Cobas S201</t>
  </si>
  <si>
    <t>Набор одноразовых специальных  пробирок S-tubes 12*24 для системы реал тайм ПЦР   Cobas S201</t>
  </si>
  <si>
    <t>Набор одноразовых специальных наконечников Tip-K12*36 для системы реал тайм ПЦР   Cobas S201</t>
  </si>
  <si>
    <t>Набор одноразовых специальных   пробирок Tube –K12*96 для системы реал тайм ПЦР   Cobas S201</t>
  </si>
  <si>
    <t>Крышки для архивных плашек Sealing Mat for DeeepwelI plate.Set of 50 для системы реал тайм ПЦР   Cobas S201</t>
  </si>
  <si>
    <t>Промывочный реагент Cobas TagScreen для системы реал тайм ПЦР   Cobas S201</t>
  </si>
  <si>
    <t>Набор контролей Cobas TagScreen MPXверсия 2,0 для системы реал тайм ПЦР   Cobas S201</t>
  </si>
  <si>
    <t>ИП Тлеубаева</t>
  </si>
  <si>
    <t>№16 от 22.01.2021</t>
  </si>
  <si>
    <t>муфта диаметр 15</t>
  </si>
  <si>
    <t>пластик труба с диаметром 15</t>
  </si>
  <si>
    <t>тройник для пластмассовых труб диаметр 15</t>
  </si>
  <si>
    <t>заглушка для пластиковых труб диаметр 15</t>
  </si>
  <si>
    <t>ТОО "GG строй company"</t>
  </si>
  <si>
    <t>№20 от 27.01.2021</t>
  </si>
  <si>
    <t>Порошок автомат 6кг (Тайд)</t>
  </si>
  <si>
    <t>ИП "Копихолдер"</t>
  </si>
  <si>
    <t>№21 от 27.01.2021</t>
  </si>
  <si>
    <t>Тетрадь общий синий А4 формат</t>
  </si>
  <si>
    <t>Общая тетрадь 25 лист</t>
  </si>
  <si>
    <t>Общая тетрадь 48 л</t>
  </si>
  <si>
    <t>ИП Багытжан</t>
  </si>
  <si>
    <t>№22 от27.01.2021</t>
  </si>
  <si>
    <t>Ручка канцелярская</t>
  </si>
  <si>
    <t>Журнал синий твердый оболочкой А4 формат</t>
  </si>
  <si>
    <t>ИП Копихолдер</t>
  </si>
  <si>
    <t xml:space="preserve"> №23 от 27.01.2021</t>
  </si>
  <si>
    <t>Стакан разовый</t>
  </si>
  <si>
    <t>ТОО "GG строй company" "</t>
  </si>
  <si>
    <t>№24 от 27.01.2021</t>
  </si>
  <si>
    <t>Стакан разовый бумажный</t>
  </si>
  <si>
    <t>ИП Компания МАкс</t>
  </si>
  <si>
    <t>№25 от 27.01.2021</t>
  </si>
  <si>
    <t>Набор инструментов для плотника</t>
  </si>
  <si>
    <t>№ 26 от 27.01.2021</t>
  </si>
  <si>
    <t>Мышь для компьютера</t>
  </si>
  <si>
    <t>ИП МАр-т</t>
  </si>
  <si>
    <t>№27 от 27.01.2021</t>
  </si>
  <si>
    <t>Удлинитель для компьютера</t>
  </si>
  <si>
    <t>ИП Рауан</t>
  </si>
  <si>
    <t>№28 от 27.01.2021</t>
  </si>
  <si>
    <t>Ведро пластмассовое с крышкой 10 литр</t>
  </si>
  <si>
    <t>Ершик для туалета</t>
  </si>
  <si>
    <t>Папка регистрационная</t>
  </si>
  <si>
    <t>Папка пластиковая А4</t>
  </si>
  <si>
    <t>Файл лист плотный</t>
  </si>
  <si>
    <t>№37 от 05.02.2021</t>
  </si>
  <si>
    <t>Адаптер для смесителя диаметр 15</t>
  </si>
  <si>
    <t>Водоснабжение</t>
  </si>
  <si>
    <t>ТОО "Маңғыстау атом энергетикалық комбинаты-Қазатомөнеркәсіп"</t>
  </si>
  <si>
    <t>ИОИ</t>
  </si>
  <si>
    <t>№ О 34а01-В от 01.01.2020</t>
  </si>
  <si>
    <t>услуги на электроснабжение</t>
  </si>
  <si>
    <t>Филиал ТОО "AllianceEnergoSnab-Актау"</t>
  </si>
  <si>
    <t>№25 от 05.02.2020</t>
  </si>
  <si>
    <t>услуги по водоотведению</t>
  </si>
  <si>
    <t>ГКП "Каспий жылу, су арнасы" Управления энергетики и жилищно-коммунального хозяйства Мангистауской области</t>
  </si>
  <si>
    <t>   № О 34а01-В -к от 01.01.2020     </t>
  </si>
  <si>
    <t>Телефонный связь</t>
  </si>
  <si>
    <t>Акционерного общества "Казахтелеком"</t>
  </si>
  <si>
    <t>№6 от 16.01.2021</t>
  </si>
  <si>
    <t>Жанаозен интернет связь</t>
  </si>
  <si>
    <t>АО "KazTransCom"</t>
  </si>
  <si>
    <t>№18 от 22.01.2021</t>
  </si>
  <si>
    <t>интернет</t>
  </si>
  <si>
    <t>Западная РДТ</t>
  </si>
  <si>
    <t>№7 от 06.01.2021</t>
  </si>
  <si>
    <t>Услуги сотовой связи (2сим карты, пополнение единиц 12мес)</t>
  </si>
  <si>
    <t>АО "Кселл"</t>
  </si>
  <si>
    <t>№8 от 08.01.2021</t>
  </si>
  <si>
    <t>услуга по аренде легкового автомобиля с водителем для руководителя</t>
  </si>
  <si>
    <t>Муратов</t>
  </si>
  <si>
    <t>№5 от 06.01.2021</t>
  </si>
  <si>
    <t>услуга по аренде легкового автомобиля с водителем для бухгалтерии, курьерство</t>
  </si>
  <si>
    <t>№6 от 06.01.2021</t>
  </si>
  <si>
    <t>Техническое обслуживание лифта (с лифтером)</t>
  </si>
  <si>
    <t>ТОО ""Cody Cross" Групп"</t>
  </si>
  <si>
    <t>№29 от 28.01.2021</t>
  </si>
  <si>
    <t>Услуги охраны (наружный,внутреннии)</t>
  </si>
  <si>
    <t>ТОО Орда Күзет Компании</t>
  </si>
  <si>
    <t>Отрытый конкурс</t>
  </si>
  <si>
    <t>№19 от 26.01.2021</t>
  </si>
  <si>
    <t>Услуги по установке/настройке программного обеспечения  1 С</t>
  </si>
  <si>
    <t>ТОО "" 1С Рейтинг"</t>
  </si>
  <si>
    <t>№ 14 от 19.01.2021</t>
  </si>
  <si>
    <t>Услуги по периодическому медицинскому осмотру сотрудников</t>
  </si>
  <si>
    <t>ГКП на ПХВ АГП1</t>
  </si>
  <si>
    <t>Услуги по вывозу и утилизаций органических медицинских отходов, класса Б,В,Г</t>
  </si>
  <si>
    <t>Товарищество с ограниченной ответственностью "Батес"</t>
  </si>
  <si>
    <t>№1 от 05.01.2021</t>
  </si>
  <si>
    <t>Развитие и техническая поддержка и сопровождение официального интернет-ресурса медицинского учреждения/ Веб- сайт</t>
  </si>
  <si>
    <t>ТОО "IMS Service"</t>
  </si>
  <si>
    <t>№10 от 12.01.2021</t>
  </si>
  <si>
    <t>Информационная система для службы крови Info Donor</t>
  </si>
  <si>
    <t>ТОО "Inform Medical"</t>
  </si>
  <si>
    <t>№12 от 13.01.2021</t>
  </si>
  <si>
    <t>Обслуживание системы видеонаблюдения, речевого оповещения, автоматической пожарной сигнализации с выводом сигнала пожарной сигнализаций на пульт противопожарной службы 112</t>
  </si>
  <si>
    <t>ИНТЕГРИРОВАННЫЕ СИСТЕМЫ БЕЗОПАСНОСТИ.</t>
  </si>
  <si>
    <t>№9 от 12.01.2021</t>
  </si>
  <si>
    <t>Услуги по вывозу твердо бытовых отходов</t>
  </si>
  <si>
    <t>ТОО Соцсервис А</t>
  </si>
  <si>
    <t>№3 от 05.01.2021</t>
  </si>
  <si>
    <t>Периодический медосмотр персоналов Жанаозен</t>
  </si>
  <si>
    <t>ЖГП №2</t>
  </si>
  <si>
    <t>№4 от 05.01.2021</t>
  </si>
  <si>
    <t>Услуги санитарные (дезинфекция, дезинсекция, дератизация и аналогичные)</t>
  </si>
  <si>
    <t>ИП Айбат</t>
  </si>
  <si>
    <t>№2 от 05.01.2021</t>
  </si>
  <si>
    <t>Услуги почтовые по пересылке почтовых отправлений (плазма)</t>
  </si>
  <si>
    <t>ТОО ПНБ Актау</t>
  </si>
  <si>
    <t>№13 от 13.01.2021</t>
  </si>
  <si>
    <t>РГП на ПХВ "национальный центр экспертизы"</t>
  </si>
  <si>
    <t>№15 от 19.01.2021</t>
  </si>
  <si>
    <t>Услуги по вывозу (сбору) неопасных отходов/имущества/материалов в городе Жанаозен</t>
  </si>
  <si>
    <t>ИП Кайнарбай</t>
  </si>
  <si>
    <t>№30 от 29.01.2021</t>
  </si>
  <si>
    <t>зцп</t>
  </si>
  <si>
    <t>159 специфика</t>
  </si>
  <si>
    <t>№51 от 10.03.2021</t>
  </si>
  <si>
    <t>№52 от 10.03.2021</t>
  </si>
  <si>
    <t>№66 от 19.04.2021</t>
  </si>
  <si>
    <t>№59 от 19.03.2021</t>
  </si>
  <si>
    <t>Допик №1 от 26.02.2021</t>
  </si>
  <si>
    <t>№10 от 26.01.2021</t>
  </si>
  <si>
    <t>Допик №1 от 17.02.2021</t>
  </si>
  <si>
    <t>Допик №2 от 09.03.2021</t>
  </si>
  <si>
    <t>Антитела к вирусу Гепатита С, реагент 100</t>
  </si>
  <si>
    <t>Антитела к вирусу Гепатита С, калибратор</t>
  </si>
  <si>
    <t>ВИЧ Комбо, реагент 100</t>
  </si>
  <si>
    <t>Антитела к вирусу Гепатита В контроль</t>
  </si>
  <si>
    <t>Промывочный буфер</t>
  </si>
  <si>
    <t>Поверхностный а/г вирусу гепатита В реагент 100</t>
  </si>
  <si>
    <t>Пробозарник ARSpode</t>
  </si>
  <si>
    <t>Предохранительные крышечки Septums</t>
  </si>
  <si>
    <t>Дачик уровня буфера для 1000S</t>
  </si>
  <si>
    <t>Пробирки для образцов</t>
  </si>
  <si>
    <t>Раствор Пре-Тигера</t>
  </si>
  <si>
    <t>Раствор тигера</t>
  </si>
  <si>
    <t>Сифилис реагент 100 тестов</t>
  </si>
  <si>
    <t>Сифилис контроль</t>
  </si>
  <si>
    <t>Сифилис калибратор</t>
  </si>
  <si>
    <t>ВИЧ  Комбо калибратор</t>
  </si>
  <si>
    <t>Реакционные ячейки</t>
  </si>
  <si>
    <t>ВИЧ Комбо контроль</t>
  </si>
  <si>
    <t>№ 21 от 09.03.2021</t>
  </si>
  <si>
    <t>допик №1 от 17.06.2021</t>
  </si>
  <si>
    <t>Кассеты для определения Келл фенотипа Bio Vue определение антигенов системы Rh b Kell</t>
  </si>
  <si>
    <t>Реагенты Affirmagen2 для подтверждения группы крови АВО</t>
  </si>
  <si>
    <t>Реагенты Surqescreen 0,8% для распознавания антител в группе крови</t>
  </si>
  <si>
    <t>Качественный тест для определения антигена Д на поверхности эритроцитов человека</t>
  </si>
  <si>
    <t>Кассеты с анти-человечески глобулином Bio Vue Анти IgG используется для прямой и непрямой пробы Кумбса, включая скрининг и идентификацию антител,пробу на совместимость и аутоконтроль</t>
  </si>
  <si>
    <t>ИОИ по НСЗ</t>
  </si>
  <si>
    <t>№23 от 05.05.2021</t>
  </si>
  <si>
    <t>Цоликлон анти Д супер 5мл №20</t>
  </si>
  <si>
    <t>Цоликлон анти А 10мл №10</t>
  </si>
  <si>
    <t>Цоликлон анти В 10мл №10</t>
  </si>
  <si>
    <t>Цоликлон анти АВ 5мл №10</t>
  </si>
  <si>
    <t>Цоликлон анти А слабый 5мл</t>
  </si>
  <si>
    <t>Цоликлон анти Е супер 5мл х 10фл</t>
  </si>
  <si>
    <t>Цоликлон анти е малая 5мл х 10фл</t>
  </si>
  <si>
    <t>Цоликлон анти с малая 5мл х 10фл</t>
  </si>
  <si>
    <t>Цоликлон анти С супер 5мл х 10фл</t>
  </si>
  <si>
    <t>Цоликлон анти с КELL 5мл х 10фл</t>
  </si>
  <si>
    <t>ТОО "AG Medicial company"</t>
  </si>
  <si>
    <t>№22 от 04.05.2021</t>
  </si>
  <si>
    <t>Вектоген Д IgM- IgG</t>
  </si>
  <si>
    <t>HBcor-IgG</t>
  </si>
  <si>
    <t>Бест анти ВГС (комп №2)</t>
  </si>
  <si>
    <t>Суммарные антитела Treponema pallidum</t>
  </si>
  <si>
    <t>Суммарные антитела Treponema pallidum Ig G</t>
  </si>
  <si>
    <t>ТОО "Диамед"</t>
  </si>
  <si>
    <t>№17 от 01.03.2021</t>
  </si>
  <si>
    <t>CAMOMILE -ГАРДНЕРЕЛЛА – G/М</t>
  </si>
  <si>
    <t>CAMOMILE -МИКО – G/М</t>
  </si>
  <si>
    <t>№39 от 19.02.2021</t>
  </si>
  <si>
    <t>Гемостатичсекий пластырь Степти ПИ</t>
  </si>
  <si>
    <t>ТОО "Каз Вита Мед"</t>
  </si>
  <si>
    <t>№15 от 08.02.2021</t>
  </si>
  <si>
    <t>Термометр ртутный для измерения температуры тела</t>
  </si>
  <si>
    <t>Индикатор воздушной стерилизации МедИС 180 №1000</t>
  </si>
  <si>
    <t>Индикатор паровой стерилизации МедИС 132 №1000</t>
  </si>
  <si>
    <t>Термоконтейнер с хладоэлементами ТМ-16 габаритные размеры 360х360х280</t>
  </si>
  <si>
    <t>Термоконтейнер с хладоэлементами ТМ-16 габаритные размеры 435х435х500</t>
  </si>
  <si>
    <t>Контейнер с крышкой пластиковый, одноразовый для сбора биологических жидкостей, объем 120мл</t>
  </si>
  <si>
    <t>Термометр комнатный с поверкой</t>
  </si>
  <si>
    <t>Гигрометр психрометрический ВИТ-2</t>
  </si>
  <si>
    <t>Азопирам для предстерилизационного контроля</t>
  </si>
  <si>
    <t>Дозатор (пипетка) 1-канальный, переменного объема 10-100мкл</t>
  </si>
  <si>
    <t>Дозатор (пипетка) 1-канальный, переменного объема 100-1000мкл</t>
  </si>
  <si>
    <t>Пинцет анатомический общего назначения ПА-150</t>
  </si>
  <si>
    <t>ТОО "Бакас Акцент"</t>
  </si>
  <si>
    <t>№24 от 04.06.2021</t>
  </si>
  <si>
    <t>Тест полоски для опделения АЛТ</t>
  </si>
  <si>
    <t>Оптические контрольные полоски</t>
  </si>
  <si>
    <t>Раствор контроля качества Mission C100</t>
  </si>
  <si>
    <t>№19 от 01.03.2021</t>
  </si>
  <si>
    <t>Тонометр Rossmax модель ХЗ на плечо автомат</t>
  </si>
  <si>
    <t>Стекло покровное 18х18</t>
  </si>
  <si>
    <t>Тонометр Rossmax модель GB 102 на плечо механический</t>
  </si>
  <si>
    <t>Аппарат Панченкова</t>
  </si>
  <si>
    <t>Планшет для серологический реакций на 72 лунки</t>
  </si>
  <si>
    <t>Жгут кровоостанавливающий ЖВ-01</t>
  </si>
  <si>
    <t>ИП Мангистау Фарм КЗ</t>
  </si>
  <si>
    <t xml:space="preserve">ИОИ </t>
  </si>
  <si>
    <t>№20 от 09.03.2021</t>
  </si>
  <si>
    <t>Чай</t>
  </si>
  <si>
    <t>ИП Утебекова</t>
  </si>
  <si>
    <t>№84 от 06.05.2021</t>
  </si>
  <si>
    <t>ИП Раяна</t>
  </si>
  <si>
    <t>ИП Нурмагамбетов</t>
  </si>
  <si>
    <t>ТОО "СвязьСтройСнабСервис"</t>
  </si>
  <si>
    <t>С/С</t>
  </si>
  <si>
    <t>Работа подвального помещения</t>
  </si>
  <si>
    <t>ИП "Коркем"</t>
  </si>
  <si>
    <t>№11 от 12.01.2021</t>
  </si>
  <si>
    <t>Обучение на цикле "Электронный план развития на Веб-портале"</t>
  </si>
  <si>
    <t>ТОО "Стандарт ЛК"</t>
  </si>
  <si>
    <t>№43 от 01.03.2021</t>
  </si>
  <si>
    <t>Услуги по утилизации имущества</t>
  </si>
  <si>
    <t>ИП Klimatika</t>
  </si>
  <si>
    <t>№44 от 01.03.2021</t>
  </si>
  <si>
    <t>Периодический медосмотр персоналов, 7 человек (СЭС)</t>
  </si>
  <si>
    <t>№46 от 02.03.2021</t>
  </si>
  <si>
    <t>Изготовление журналов</t>
  </si>
  <si>
    <t>ИП Абдолов</t>
  </si>
  <si>
    <t>№47 от 09.03.2021</t>
  </si>
  <si>
    <t>Изготовление табличек</t>
  </si>
  <si>
    <t>ИП ДарАли</t>
  </si>
  <si>
    <t>№49 от 10.03.2021</t>
  </si>
  <si>
    <t>Обязательное страхование работника от несчастных случаев при исполнении им трудовых (служебных) обязанностей</t>
  </si>
  <si>
    <t>Акционерное общество "Компания по страхованию жизни "Freedom Finance Life"</t>
  </si>
  <si>
    <t>№50 от 10.03.2021</t>
  </si>
  <si>
    <t>Услуги по пользованию программными продуктами, находящимся в удаленном доступе</t>
  </si>
  <si>
    <t>ТОО"Центр Информационных Технологий "ДАМУ"</t>
  </si>
  <si>
    <t>№56 от 16.03.2021</t>
  </si>
  <si>
    <t>Обучения декретированного контингента</t>
  </si>
  <si>
    <t>ГКП на ПХвВ МОБ</t>
  </si>
  <si>
    <t>№61 от 01.04.2021</t>
  </si>
  <si>
    <t>Обучения Автоклавированные в медицинских учреждениях</t>
  </si>
  <si>
    <t>ТОО "Научный центр профессиональной подготовки"</t>
  </si>
  <si>
    <t>№64 от 14.04.2021</t>
  </si>
  <si>
    <t>Услуги по предоставлению доступа к информационным ресурсам. Доступ к электронной справочной системе "Актуалис" Медицина</t>
  </si>
  <si>
    <t>ТОО "Каз Систем"</t>
  </si>
  <si>
    <t>№70 от 21.04.2021</t>
  </si>
  <si>
    <t>№73 от 21.04.2021</t>
  </si>
  <si>
    <t>Сервисное техническое обслуживание биохимического анализатора Vitros 250/350</t>
  </si>
  <si>
    <t>ТОО "Ortho Step"</t>
  </si>
  <si>
    <t>№80 от 23.04.2021</t>
  </si>
  <si>
    <t>Сервисное обслуживание Автоматического иммуногематологического анализатора AUTO VUE INNOVA</t>
  </si>
  <si>
    <t>№81 от 23.04.2021</t>
  </si>
  <si>
    <t>Обслуживание кондиционеров</t>
  </si>
  <si>
    <t>ИП Бибі Фатима</t>
  </si>
  <si>
    <t>№83 от 05.05.2021</t>
  </si>
  <si>
    <t>Размещения рекламы</t>
  </si>
  <si>
    <t>ТОО "Жолбаян радио"</t>
  </si>
  <si>
    <t>№87 от 20.05.2021</t>
  </si>
  <si>
    <t>Молярные работы кабинетов ИФА,ОЗК, 3 этаж</t>
  </si>
  <si>
    <t>ТОО Айлин-1</t>
  </si>
  <si>
    <t>№88 от 24.05.2021</t>
  </si>
  <si>
    <t>Работа по кровлей крыши 430м2, составление дефектного акта</t>
  </si>
  <si>
    <t>№90 от 02.06.2021</t>
  </si>
  <si>
    <t>Годовой набор Иммунохимический анализатор Architect i1000SR</t>
  </si>
  <si>
    <t>ТОО AUM+</t>
  </si>
  <si>
    <t>ОК</t>
  </si>
  <si>
    <t>№93 от 14.06.2021</t>
  </si>
  <si>
    <t>Годовое обслуживание аппарата для забора плазмы из донорской крови методом плазмафереза PCS2</t>
  </si>
  <si>
    <t>№94 от 14.06.2021</t>
  </si>
  <si>
    <t>Годовое обслуживание Комплекс оборудования для тестирования донорской крови методом ПЦР</t>
  </si>
  <si>
    <t>№95 от 14.06.2021</t>
  </si>
  <si>
    <t>Техническое обслуживание и ремонт холодильников,морозильников.</t>
  </si>
  <si>
    <t>ТОО "Энерго Сити"</t>
  </si>
  <si>
    <t>№45 от 01.03.2021</t>
  </si>
  <si>
    <t>№38 от 16.02.2021</t>
  </si>
  <si>
    <t>№40 от 17.02.2021</t>
  </si>
  <si>
    <t xml:space="preserve">Сердцевина для двери 80 мм </t>
  </si>
  <si>
    <t>№53 от 16.03.2021</t>
  </si>
  <si>
    <t>Мешок для мусора 20 литр</t>
  </si>
  <si>
    <t>№54 от 16.03.2021</t>
  </si>
  <si>
    <t>Бумага А4</t>
  </si>
  <si>
    <t>ТОО Алматы Кенсе</t>
  </si>
  <si>
    <t>№55 от 16.03.2021</t>
  </si>
  <si>
    <t>Смеситель душевой</t>
  </si>
  <si>
    <t>ИП Берник</t>
  </si>
  <si>
    <t>№57 от 19.03.2021</t>
  </si>
  <si>
    <t>Кондиционер</t>
  </si>
  <si>
    <t>ИП Жолдасбай</t>
  </si>
  <si>
    <t>№58 от 19.03.2021</t>
  </si>
  <si>
    <t>Краска белая</t>
  </si>
  <si>
    <t>ИП Бителеуова</t>
  </si>
  <si>
    <t>№62 от 07.04.2021</t>
  </si>
  <si>
    <t>Тарелка белая</t>
  </si>
  <si>
    <t>ТОО Интеграл Достык</t>
  </si>
  <si>
    <t>№63 от 08.04.2021</t>
  </si>
  <si>
    <t>Сигнализация</t>
  </si>
  <si>
    <t>ИП Интегрирование система безопасности</t>
  </si>
  <si>
    <t>иои</t>
  </si>
  <si>
    <t>№65 от 14.02.2021</t>
  </si>
  <si>
    <t>Бокал</t>
  </si>
  <si>
    <t>ИП Адилбаева Зина</t>
  </si>
  <si>
    <t>№67 от 19.04.2021</t>
  </si>
  <si>
    <t>Скобы 24/6</t>
  </si>
  <si>
    <t>№68 от 19.04.2021</t>
  </si>
  <si>
    <t>штрих</t>
  </si>
  <si>
    <t>№69 от 19.04.2021</t>
  </si>
  <si>
    <t>Картридж</t>
  </si>
  <si>
    <t>ИП Kereyсom</t>
  </si>
  <si>
    <t>№74 от 21.01.2021</t>
  </si>
  <si>
    <t>Комет</t>
  </si>
  <si>
    <t>№75 от 21.01.2021</t>
  </si>
  <si>
    <t>Порошок Миф</t>
  </si>
  <si>
    <t>ИП Онгалиева</t>
  </si>
  <si>
    <t>№76 от 22.01.2021</t>
  </si>
  <si>
    <t xml:space="preserve">Чистящий средства для унитаза "Утёнок" 500 мл </t>
  </si>
  <si>
    <t>№77 от 22.04.2021</t>
  </si>
  <si>
    <t xml:space="preserve">Электрочайник (Тефаль) </t>
  </si>
  <si>
    <t>№82 от 26.04.2021</t>
  </si>
  <si>
    <t>Лампа ЛЕД 10ВТ</t>
  </si>
  <si>
    <t>ТОО Шилхан</t>
  </si>
  <si>
    <t>№85 от 19.05.2021</t>
  </si>
  <si>
    <t xml:space="preserve">Поливной шланг 70 метр </t>
  </si>
  <si>
    <t>№86 от 19.05.2021</t>
  </si>
  <si>
    <t xml:space="preserve">Ветошь ширина 2метр, длина 100метр
</t>
  </si>
  <si>
    <t>№91 от 07.06.2021</t>
  </si>
  <si>
    <t xml:space="preserve">Морозильник стационарный медицинский вертикальный холодильник
</t>
  </si>
  <si>
    <t>ТОО Кас групп</t>
  </si>
  <si>
    <t>№92 от 10.06.2021</t>
  </si>
  <si>
    <t>Спецификация</t>
  </si>
  <si>
    <t>142 РБ</t>
  </si>
  <si>
    <t xml:space="preserve">142 СС </t>
  </si>
  <si>
    <t>газ</t>
  </si>
  <si>
    <t>АО КазТрансГаз ймақ</t>
  </si>
  <si>
    <t>№72 от 11.05.2021</t>
  </si>
  <si>
    <t>Итого:</t>
  </si>
  <si>
    <t xml:space="preserve">ФАКТ </t>
  </si>
  <si>
    <t>СУММА ДОГОВОРА за 6месяц</t>
  </si>
  <si>
    <t>5,2уп</t>
  </si>
  <si>
    <t>4уп</t>
  </si>
  <si>
    <t>11уп</t>
  </si>
  <si>
    <t>18уп</t>
  </si>
  <si>
    <t>1уп</t>
  </si>
  <si>
    <t>40при, расх33</t>
  </si>
  <si>
    <t>2уп</t>
  </si>
  <si>
    <t>6 ост. 106при</t>
  </si>
  <si>
    <t>41при, 34расх</t>
  </si>
  <si>
    <t>33при</t>
  </si>
  <si>
    <t>11при, 9расх</t>
  </si>
  <si>
    <t>32при,27расх</t>
  </si>
  <si>
    <t>2при, 1расх</t>
  </si>
  <si>
    <t>32при,26расх</t>
  </si>
  <si>
    <t>1при, 1расх</t>
  </si>
  <si>
    <t>5при. 4расх</t>
  </si>
  <si>
    <t>ум</t>
  </si>
  <si>
    <t>Наименование поставщика</t>
  </si>
  <si>
    <t>Договор</t>
  </si>
  <si>
    <t>Факт поставка</t>
  </si>
  <si>
    <t>Факт сумма</t>
  </si>
  <si>
    <t>ТОО "АUM+"</t>
  </si>
  <si>
    <t>№21 от 09.03.2021</t>
  </si>
  <si>
    <t>№14/1 от 03.02.2021</t>
  </si>
  <si>
    <t>ТОО "СК Фармация"</t>
  </si>
  <si>
    <t>ТОО МЕдицина Алемы</t>
  </si>
  <si>
    <t>№9 от 18.01.2021</t>
  </si>
  <si>
    <t>7 304 364,6</t>
  </si>
  <si>
    <t>ТОО "Эйро Мед"</t>
  </si>
  <si>
    <t>нет</t>
  </si>
  <si>
    <t>№8 от 15.01.2021</t>
  </si>
  <si>
    <t>допик на ув общ 60</t>
  </si>
  <si>
    <t>допик на ув общ 120</t>
  </si>
  <si>
    <t>№1 от 20.12.2021</t>
  </si>
  <si>
    <t>380 шт</t>
  </si>
  <si>
    <t>240 при 73 расх</t>
  </si>
  <si>
    <t>ТОО "КазФармСервис плюс"</t>
  </si>
  <si>
    <t>ТОО "Ада Фарм"</t>
  </si>
  <si>
    <t>допик ув на 62375</t>
  </si>
  <si>
    <t>№24 от  04.06.2021</t>
  </si>
  <si>
    <t>№4 от 24.12.2020</t>
  </si>
  <si>
    <t>ТОО Межбольничная аптека</t>
  </si>
  <si>
    <t>ТОО Арман 362</t>
  </si>
  <si>
    <t>№33 от 29.01.2021</t>
  </si>
  <si>
    <t>№34 от 29.01.2021</t>
  </si>
  <si>
    <t>1212780,8</t>
  </si>
  <si>
    <t>№35 от 29.01.2022</t>
  </si>
  <si>
    <t>0</t>
  </si>
  <si>
    <t>1294300</t>
  </si>
  <si>
    <t>ТОО Казвита МЕд</t>
  </si>
  <si>
    <t>1974000</t>
  </si>
  <si>
    <t xml:space="preserve">ИП Мангистау Фарм </t>
  </si>
  <si>
    <t>646324</t>
  </si>
  <si>
    <t>№42 от 02.03.2021</t>
  </si>
  <si>
    <t>359420</t>
  </si>
  <si>
    <t>897560</t>
  </si>
  <si>
    <t>ТОО Оптоник</t>
  </si>
  <si>
    <t>№26 от 07.06.2021</t>
  </si>
  <si>
    <t>4137000</t>
  </si>
  <si>
    <t>ТОО Интерлаб Система</t>
  </si>
  <si>
    <t>№89 от 28.05.2021</t>
  </si>
  <si>
    <t>7053500</t>
  </si>
  <si>
    <t>ТОО АЖ Медикал Групп</t>
  </si>
  <si>
    <t>1036190</t>
  </si>
  <si>
    <t>№25 от 10.06.2021</t>
  </si>
  <si>
    <t>682500</t>
  </si>
  <si>
    <t>ИТОГО:</t>
  </si>
  <si>
    <t>на 30.06. - 49828927,54</t>
  </si>
  <si>
    <t>№26 от 05.05.2021</t>
  </si>
  <si>
    <t>№18 от 01.03.2021</t>
  </si>
  <si>
    <t>Уменьшения</t>
  </si>
  <si>
    <t>Cleaner</t>
  </si>
  <si>
    <t>Minolyse LMG 1</t>
  </si>
  <si>
    <t>Minoclair</t>
  </si>
  <si>
    <t>ABX Minotrol16</t>
  </si>
  <si>
    <t>Minidil LMG</t>
  </si>
  <si>
    <t>Пластины электроды</t>
  </si>
  <si>
    <t>№89 от28.05.2021</t>
  </si>
  <si>
    <t>Глюкоза</t>
  </si>
  <si>
    <t>Общий белок</t>
  </si>
  <si>
    <t>Азот мочевина BUN Urea</t>
  </si>
  <si>
    <t>Перчатки</t>
  </si>
  <si>
    <t>№25 от 10.07.2021</t>
  </si>
  <si>
    <t>Дез.Салфетки</t>
  </si>
  <si>
    <t>ТОО Вита Фарм</t>
  </si>
  <si>
    <t>№24 от 01.03.2021</t>
  </si>
  <si>
    <t>4771920---</t>
  </si>
  <si>
    <t>7023600--</t>
  </si>
  <si>
    <t>КБУ с желтым пакетом</t>
  </si>
  <si>
    <t>ИП Бағлан</t>
  </si>
  <si>
    <t>№96 от 29.06.2021</t>
  </si>
  <si>
    <t>Услуги по промывке и опрессовке системы отопления</t>
  </si>
  <si>
    <t>ИП НИКЕЛЬБУРСКАЯ ОЛЬГА ГЕННАДЬЕВНА</t>
  </si>
  <si>
    <t>№98 от 20.07.2021</t>
  </si>
  <si>
    <t>Рб</t>
  </si>
  <si>
    <t>Обучения главного медсестры</t>
  </si>
  <si>
    <t>РГП на ПХВ"Республиканский центр развития здравоохранения" МЗ РК</t>
  </si>
  <si>
    <t>№99 от 15.07.2021</t>
  </si>
  <si>
    <t>Аудит финансовой отчетности за 2020 год</t>
  </si>
  <si>
    <t>№100 от 02.08.2021</t>
  </si>
  <si>
    <t>ТОО  "Эксперт Аудит KZ"</t>
  </si>
  <si>
    <t>Обучения Массалиевна</t>
  </si>
  <si>
    <t>№101 от 15.07.2021</t>
  </si>
  <si>
    <t>РГП на ПХВ "Научно-производственный центр трансфузиологии" МЗ РК</t>
  </si>
  <si>
    <t>Услуги по перезарядке огнетушителей</t>
  </si>
  <si>
    <t>№102 от 26.07.2021</t>
  </si>
  <si>
    <t>ИП  PTS</t>
  </si>
  <si>
    <t>Средство дезинфицирующее</t>
  </si>
  <si>
    <t>ТОО Алина Групп</t>
  </si>
  <si>
    <t>№103 04.08.2021</t>
  </si>
  <si>
    <r>
      <t xml:space="preserve">по проведению государственных закупках товаров, работ и услуг по </t>
    </r>
    <r>
      <rPr>
        <b/>
        <sz val="9"/>
        <color indexed="8"/>
        <rFont val="Times New Roman"/>
        <family val="1"/>
        <charset val="204"/>
      </rPr>
      <t>ГКП на ПХВ "Областной центр крови"</t>
    </r>
  </si>
  <si>
    <t>с 01.01.2021г по 09.08.2021г</t>
  </si>
  <si>
    <t>Сумма плана</t>
  </si>
  <si>
    <t>разница</t>
  </si>
  <si>
    <t>Наименование</t>
  </si>
  <si>
    <t>Увелеченная количество</t>
  </si>
  <si>
    <t>Контейнер полимерный для крови и её компонентов четырёхкамерный с раствором гемоконсенванта CPD ресуспендирующим раствором SAGM и фильтром для удаления лейкоцитов из цельной крови</t>
  </si>
  <si>
    <t>Перчатки диагностические нитриловые текстурированные неопудренные нестерильные</t>
  </si>
  <si>
    <t>Шпатель терапевтический</t>
  </si>
  <si>
    <t>Халат медицинский рахмер ХЛ</t>
  </si>
  <si>
    <t>Ферровит</t>
  </si>
  <si>
    <t>Скарификатор</t>
  </si>
  <si>
    <t>Расходная система для инактивации патогенов и лейкоцитов в тромбоцитах донора с двумя мешками дляхранения</t>
  </si>
  <si>
    <t xml:space="preserve"> Одноразовая система для сбора концентрированных или стандарных тромбоцитов стерильная</t>
  </si>
  <si>
    <t>маска трехслойная</t>
  </si>
  <si>
    <t>Дифенгидрамин</t>
  </si>
  <si>
    <t>Гепарин</t>
  </si>
  <si>
    <t>Факт сумма по договору</t>
  </si>
  <si>
    <t xml:space="preserve">Сумма к уменьшению  </t>
  </si>
  <si>
    <t xml:space="preserve">2500 ск Приход  -  2000 шт Азия Мед                     </t>
  </si>
  <si>
    <t>60 СК Приход  - 168шт Эйро Мед</t>
  </si>
  <si>
    <t>144 СК Приход - 60 Эйро Мед</t>
  </si>
  <si>
    <t>Количество к ум</t>
  </si>
  <si>
    <t>Цена за ед</t>
  </si>
  <si>
    <t>Сумма к уменьшения</t>
  </si>
  <si>
    <t>Приход</t>
  </si>
  <si>
    <t>Бахилы</t>
  </si>
  <si>
    <t>Количество к отказу</t>
  </si>
  <si>
    <t>Бинт марлевый</t>
  </si>
  <si>
    <t>ПЕрчатки размер Л</t>
  </si>
  <si>
    <t>ПЕрчатки размер М</t>
  </si>
  <si>
    <t>Пробирки</t>
  </si>
  <si>
    <t>Халат размер Л</t>
  </si>
  <si>
    <t>Халат размер ХЛ</t>
  </si>
  <si>
    <t>Шапочка</t>
  </si>
  <si>
    <t xml:space="preserve">ИТОГО: </t>
  </si>
  <si>
    <t xml:space="preserve"> Ум.сумма</t>
  </si>
  <si>
    <t>Ув.сумма</t>
  </si>
  <si>
    <t>№118 от 28.09.2021</t>
  </si>
  <si>
    <t>ИП Ауварис</t>
  </si>
  <si>
    <t>№119 от 27.09.2021</t>
  </si>
  <si>
    <t>допик №2 от08.09.2021</t>
  </si>
  <si>
    <t>№28 от 30.09.2021</t>
  </si>
  <si>
    <t>ТОО Арман 363</t>
  </si>
  <si>
    <t>допик №1 от 15.09.2021</t>
  </si>
  <si>
    <t>ТОО Актаумедкомплект</t>
  </si>
  <si>
    <t>№117 от 20.09.2021</t>
  </si>
  <si>
    <t>№106 от 13.08.2021</t>
  </si>
  <si>
    <t>№110 ОТ 25.08.2021</t>
  </si>
  <si>
    <t>Diluent</t>
  </si>
  <si>
    <t>Lyse</t>
  </si>
  <si>
    <t>Cleanser</t>
  </si>
  <si>
    <t>Control for Automatic level - 1</t>
  </si>
  <si>
    <t>Control for Automatic level – 2</t>
  </si>
  <si>
    <t>Control for Automatic level – 3</t>
  </si>
  <si>
    <t>№27 от 06.09.2021</t>
  </si>
  <si>
    <t>полотенца Z образный</t>
  </si>
  <si>
    <t>ТОО Ла компани</t>
  </si>
  <si>
    <t>№107 от 16.08.2021</t>
  </si>
  <si>
    <t>Сифон</t>
  </si>
  <si>
    <t>ИП Макс</t>
  </si>
  <si>
    <t>Гибкий шланг</t>
  </si>
  <si>
    <t>ИП Winner</t>
  </si>
  <si>
    <t>№109 от 23.08.2021</t>
  </si>
  <si>
    <t>Туалетная бумага</t>
  </si>
  <si>
    <t>ИП All in ok</t>
  </si>
  <si>
    <t>№111 от 01.09.2021</t>
  </si>
  <si>
    <t>Скоросшиватель</t>
  </si>
  <si>
    <t>№116 от 20.09.2021</t>
  </si>
  <si>
    <t>ИП Көркем</t>
  </si>
  <si>
    <t>Услуги по водоотведению</t>
  </si>
  <si>
    <t>ГКП на ПХВ "КЖСА"</t>
  </si>
  <si>
    <t>№60 от 01.04.2021</t>
  </si>
  <si>
    <t xml:space="preserve">Сигнализация </t>
  </si>
  <si>
    <t>Опламбировка газа</t>
  </si>
  <si>
    <t>ГКП Актауский упр.электр сетей</t>
  </si>
  <si>
    <t>№71 от 21.04.2021</t>
  </si>
  <si>
    <t>Услуга заправки картридж</t>
  </si>
  <si>
    <t>ИП Кереуком</t>
  </si>
  <si>
    <t>№74 от 21.04.2021</t>
  </si>
  <si>
    <t>Антитела</t>
  </si>
  <si>
    <t>ТОО софи Мед Групп</t>
  </si>
  <si>
    <t>№78 от 23.04.2021</t>
  </si>
  <si>
    <t xml:space="preserve">Работа </t>
  </si>
  <si>
    <t>ТОО Айлин 1</t>
  </si>
  <si>
    <t>Работа</t>
  </si>
  <si>
    <t>ТОО Айлин1</t>
  </si>
  <si>
    <t>Услуги по предоставлению доступа к информационному сервису Электронные отчеты на веб-портале opi.dfo.kz</t>
  </si>
  <si>
    <t>АО "Информационно-учетный центр"</t>
  </si>
  <si>
    <t>№104 от 06.08.2021</t>
  </si>
  <si>
    <t>Услуги по обработке информации</t>
  </si>
  <si>
    <t>РГП на ПХВ "РЦЭЗ" МЗ РК</t>
  </si>
  <si>
    <t>№105 от 06.08.2021</t>
  </si>
  <si>
    <t>Услуги по поверке средств измерений</t>
  </si>
  <si>
    <t>ИП Ержанова</t>
  </si>
  <si>
    <t>№112 от 02.09.2021</t>
  </si>
  <si>
    <t>Актуалис Кадровое дело</t>
  </si>
  <si>
    <t>ТОО Верные решение</t>
  </si>
  <si>
    <t>№113 от 07.09.2021</t>
  </si>
  <si>
    <t>Утилизация</t>
  </si>
  <si>
    <t>ТОО Татон эко</t>
  </si>
  <si>
    <t>№120 от 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</si>
</sst>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 Light"/>
      <family val="1"/>
      <charset val="204"/>
      <scheme val="major"/>
    </font>
    <font>
      <b/>
      <sz val="9"/>
      <color indexed="8"/>
      <name val="Cambria"/>
      <family val="1"/>
      <charset val="204"/>
    </font>
    <font>
      <sz val="9"/>
      <name val="Calibri Light"/>
      <family val="1"/>
      <charset val="204"/>
      <scheme val="major"/>
    </font>
    <font>
      <b/>
      <sz val="9"/>
      <color theme="1"/>
      <name val="Calibri Light"/>
      <family val="1"/>
      <charset val="204"/>
      <scheme val="major"/>
    </font>
    <font>
      <b/>
      <sz val="9"/>
      <name val="Calibri Light"/>
      <family val="1"/>
      <charset val="204"/>
      <scheme val="major"/>
    </font>
    <font>
      <sz val="10"/>
      <name val="Times New Roman"/>
      <family val="1"/>
      <charset val="204"/>
    </font>
    <font>
      <sz val="9"/>
      <color rgb="FF333333"/>
      <name val="Calibri Light"/>
      <family val="1"/>
      <charset val="204"/>
      <scheme val="major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 Light"/>
      <family val="1"/>
      <charset val="204"/>
      <scheme val="major"/>
    </font>
    <font>
      <sz val="10"/>
      <color rgb="FF333333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0" fillId="5" borderId="0" xfId="0" applyFill="1"/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6" fillId="0" borderId="2" xfId="0" applyFont="1" applyBorder="1"/>
    <xf numFmtId="0" fontId="17" fillId="0" borderId="2" xfId="0" applyFont="1" applyBorder="1"/>
    <xf numFmtId="0" fontId="15" fillId="0" borderId="0" xfId="0" applyFont="1"/>
    <xf numFmtId="0" fontId="1" fillId="3" borderId="8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8" xfId="0" applyBorder="1"/>
    <xf numFmtId="0" fontId="0" fillId="0" borderId="14" xfId="0" applyBorder="1"/>
    <xf numFmtId="0" fontId="0" fillId="0" borderId="19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0" xfId="0" applyBorder="1"/>
    <xf numFmtId="3" fontId="0" fillId="0" borderId="2" xfId="0" applyNumberFormat="1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8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vertical="center"/>
    </xf>
    <xf numFmtId="3" fontId="0" fillId="0" borderId="13" xfId="0" applyNumberFormat="1" applyBorder="1" applyAlignment="1">
      <alignment horizontal="center"/>
    </xf>
    <xf numFmtId="0" fontId="15" fillId="0" borderId="2" xfId="0" applyFont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9" fillId="0" borderId="2" xfId="0" applyFont="1" applyBorder="1"/>
    <xf numFmtId="0" fontId="1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0" fontId="8" fillId="5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4" borderId="7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13" fillId="0" borderId="0" xfId="0" applyFont="1" applyFill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4" fontId="21" fillId="0" borderId="2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4" fontId="13" fillId="0" borderId="2" xfId="0" applyNumberFormat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4" fontId="21" fillId="3" borderId="2" xfId="0" applyNumberFormat="1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 wrapText="1"/>
    </xf>
    <xf numFmtId="4" fontId="13" fillId="3" borderId="2" xfId="0" applyNumberFormat="1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3" fillId="0" borderId="14" xfId="0" applyFont="1" applyFill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4" fontId="13" fillId="0" borderId="7" xfId="0" applyNumberFormat="1" applyFont="1" applyFill="1" applyBorder="1" applyAlignment="1">
      <alignment horizontal="left" vertical="top" wrapText="1"/>
    </xf>
    <xf numFmtId="3" fontId="13" fillId="0" borderId="0" xfId="0" applyNumberFormat="1" applyFont="1" applyFill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4" fontId="13" fillId="0" borderId="6" xfId="0" applyNumberFormat="1" applyFont="1" applyFill="1" applyBorder="1" applyAlignment="1">
      <alignment horizontal="left" vertical="top" wrapText="1"/>
    </xf>
    <xf numFmtId="0" fontId="8" fillId="5" borderId="15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4" fontId="13" fillId="0" borderId="8" xfId="0" applyNumberFormat="1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horizontal="left" vertical="top" wrapText="1"/>
    </xf>
    <xf numFmtId="0" fontId="21" fillId="2" borderId="3" xfId="0" applyFont="1" applyFill="1" applyBorder="1" applyAlignment="1">
      <alignment horizontal="left" vertical="top" wrapText="1"/>
    </xf>
    <xf numFmtId="4" fontId="21" fillId="2" borderId="2" xfId="0" applyNumberFormat="1" applyFont="1" applyFill="1" applyBorder="1" applyAlignment="1">
      <alignment horizontal="left" vertical="top" wrapText="1"/>
    </xf>
    <xf numFmtId="0" fontId="21" fillId="2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" fontId="13" fillId="0" borderId="5" xfId="0" applyNumberFormat="1" applyFont="1" applyFill="1" applyBorder="1" applyAlignment="1">
      <alignment horizontal="left" vertical="top" wrapText="1"/>
    </xf>
    <xf numFmtId="0" fontId="8" fillId="5" borderId="2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4" fontId="21" fillId="2" borderId="5" xfId="0" applyNumberFormat="1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4" fillId="4" borderId="3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4" fontId="13" fillId="4" borderId="2" xfId="0" applyNumberFormat="1" applyFont="1" applyFill="1" applyBorder="1" applyAlignment="1">
      <alignment horizontal="left" vertical="top" wrapText="1"/>
    </xf>
    <xf numFmtId="0" fontId="13" fillId="4" borderId="0" xfId="0" applyFont="1" applyFill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4" fontId="8" fillId="0" borderId="1" xfId="0" applyNumberFormat="1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13" fillId="5" borderId="2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4" fontId="21" fillId="2" borderId="1" xfId="0" applyNumberFormat="1" applyFont="1" applyFill="1" applyBorder="1" applyAlignment="1">
      <alignment horizontal="left" vertical="top" wrapText="1"/>
    </xf>
    <xf numFmtId="4" fontId="13" fillId="0" borderId="0" xfId="0" applyNumberFormat="1" applyFont="1" applyFill="1" applyAlignment="1">
      <alignment horizontal="left" vertical="top" wrapText="1"/>
    </xf>
    <xf numFmtId="4" fontId="0" fillId="0" borderId="0" xfId="0" applyNumberFormat="1"/>
    <xf numFmtId="4" fontId="15" fillId="0" borderId="0" xfId="0" applyNumberFormat="1" applyFont="1"/>
    <xf numFmtId="0" fontId="13" fillId="0" borderId="6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4" fontId="13" fillId="0" borderId="6" xfId="0" applyNumberFormat="1" applyFont="1" applyFill="1" applyBorder="1" applyAlignment="1">
      <alignment horizontal="left" vertical="top" wrapText="1"/>
    </xf>
    <xf numFmtId="4" fontId="13" fillId="0" borderId="8" xfId="0" applyNumberFormat="1" applyFont="1" applyFill="1" applyBorder="1" applyAlignment="1">
      <alignment horizontal="left" vertical="top" wrapText="1"/>
    </xf>
    <xf numFmtId="4" fontId="13" fillId="0" borderId="7" xfId="0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4" fontId="23" fillId="3" borderId="0" xfId="0" applyNumberFormat="1" applyFont="1" applyFill="1"/>
    <xf numFmtId="0" fontId="13" fillId="0" borderId="2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4" fontId="13" fillId="2" borderId="2" xfId="0" applyNumberFormat="1" applyFont="1" applyFill="1" applyBorder="1" applyAlignment="1">
      <alignment horizontal="left" vertical="top" wrapText="1"/>
    </xf>
    <xf numFmtId="4" fontId="13" fillId="0" borderId="0" xfId="0" applyNumberFormat="1" applyFont="1" applyFill="1" applyBorder="1" applyAlignment="1">
      <alignment horizontal="left" vertical="top" wrapText="1"/>
    </xf>
    <xf numFmtId="4" fontId="21" fillId="2" borderId="0" xfId="0" applyNumberFormat="1" applyFont="1" applyFill="1" applyBorder="1" applyAlignment="1">
      <alignment horizontal="left" vertical="top" wrapText="1"/>
    </xf>
    <xf numFmtId="4" fontId="8" fillId="0" borderId="0" xfId="0" applyNumberFormat="1" applyFont="1" applyFill="1" applyBorder="1" applyAlignment="1">
      <alignment horizontal="left" vertical="top" wrapText="1"/>
    </xf>
    <xf numFmtId="4" fontId="21" fillId="0" borderId="4" xfId="0" applyNumberFormat="1" applyFont="1" applyFill="1" applyBorder="1" applyAlignment="1">
      <alignment horizontal="left" vertical="top" wrapText="1"/>
    </xf>
    <xf numFmtId="4" fontId="13" fillId="0" borderId="4" xfId="0" applyNumberFormat="1" applyFont="1" applyFill="1" applyBorder="1" applyAlignment="1">
      <alignment horizontal="left" vertical="top" wrapText="1"/>
    </xf>
    <xf numFmtId="4" fontId="21" fillId="3" borderId="4" xfId="0" applyNumberFormat="1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horizontal="left" vertical="top" wrapText="1"/>
    </xf>
    <xf numFmtId="4" fontId="13" fillId="0" borderId="14" xfId="0" applyNumberFormat="1" applyFont="1" applyFill="1" applyBorder="1" applyAlignment="1">
      <alignment horizontal="left" vertical="top" wrapText="1"/>
    </xf>
    <xf numFmtId="4" fontId="13" fillId="0" borderId="11" xfId="0" applyNumberFormat="1" applyFont="1" applyFill="1" applyBorder="1" applyAlignment="1">
      <alignment horizontal="left" vertical="top" wrapText="1"/>
    </xf>
    <xf numFmtId="4" fontId="13" fillId="0" borderId="13" xfId="0" applyNumberFormat="1" applyFont="1" applyFill="1" applyBorder="1" applyAlignment="1">
      <alignment horizontal="left" vertical="top" wrapText="1"/>
    </xf>
    <xf numFmtId="4" fontId="21" fillId="2" borderId="4" xfId="0" applyNumberFormat="1" applyFont="1" applyFill="1" applyBorder="1" applyAlignment="1">
      <alignment horizontal="left" vertical="top" wrapText="1"/>
    </xf>
    <xf numFmtId="4" fontId="13" fillId="4" borderId="4" xfId="0" applyNumberFormat="1" applyFont="1" applyFill="1" applyBorder="1" applyAlignment="1">
      <alignment horizontal="left" vertical="top" wrapText="1"/>
    </xf>
    <xf numFmtId="4" fontId="21" fillId="2" borderId="3" xfId="0" applyNumberFormat="1" applyFont="1" applyFill="1" applyBorder="1" applyAlignment="1">
      <alignment horizontal="left" vertical="top" wrapText="1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/>
    </xf>
    <xf numFmtId="4" fontId="24" fillId="0" borderId="2" xfId="0" applyNumberFormat="1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24" fillId="0" borderId="0" xfId="0" applyNumberFormat="1" applyFont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4" fontId="25" fillId="0" borderId="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2" xfId="0" applyNumberFormat="1" applyFont="1" applyBorder="1" applyAlignment="1">
      <alignment horizontal="left" vertical="center" wrapText="1"/>
    </xf>
    <xf numFmtId="4" fontId="26" fillId="0" borderId="2" xfId="0" applyNumberFormat="1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4" fontId="25" fillId="0" borderId="0" xfId="0" applyNumberFormat="1" applyFont="1" applyAlignment="1">
      <alignment horizontal="left" vertical="center"/>
    </xf>
    <xf numFmtId="4" fontId="25" fillId="0" borderId="0" xfId="0" applyNumberFormat="1" applyFont="1" applyBorder="1" applyAlignment="1">
      <alignment horizontal="left" vertical="center"/>
    </xf>
    <xf numFmtId="4" fontId="26" fillId="0" borderId="2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/>
    </xf>
    <xf numFmtId="4" fontId="17" fillId="0" borderId="4" xfId="0" applyNumberFormat="1" applyFont="1" applyBorder="1" applyAlignment="1">
      <alignment horizontal="center"/>
    </xf>
    <xf numFmtId="3" fontId="16" fillId="0" borderId="4" xfId="0" applyNumberFormat="1" applyFont="1" applyBorder="1" applyAlignment="1">
      <alignment horizontal="center"/>
    </xf>
    <xf numFmtId="4" fontId="16" fillId="0" borderId="4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2" xfId="0" applyNumberFormat="1" applyFont="1" applyBorder="1" applyAlignment="1">
      <alignment horizontal="left" vertical="center" wrapText="1"/>
    </xf>
    <xf numFmtId="4" fontId="21" fillId="0" borderId="2" xfId="0" applyNumberFormat="1" applyFont="1" applyBorder="1" applyAlignment="1">
      <alignment horizontal="left" vertical="center" wrapText="1"/>
    </xf>
    <xf numFmtId="0" fontId="13" fillId="0" borderId="2" xfId="0" applyFont="1" applyBorder="1"/>
    <xf numFmtId="4" fontId="13" fillId="0" borderId="2" xfId="0" applyNumberFormat="1" applyFont="1" applyBorder="1"/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wrapText="1"/>
    </xf>
    <xf numFmtId="0" fontId="13" fillId="0" borderId="0" xfId="0" applyFont="1"/>
    <xf numFmtId="0" fontId="26" fillId="0" borderId="2" xfId="0" applyFont="1" applyBorder="1"/>
    <xf numFmtId="4" fontId="26" fillId="0" borderId="2" xfId="0" applyNumberFormat="1" applyFont="1" applyBorder="1"/>
    <xf numFmtId="0" fontId="27" fillId="0" borderId="0" xfId="0" applyFont="1"/>
    <xf numFmtId="0" fontId="13" fillId="0" borderId="8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4" fontId="13" fillId="0" borderId="7" xfId="0" applyNumberFormat="1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17" fillId="0" borderId="4" xfId="0" applyFont="1" applyBorder="1" applyAlignment="1">
      <alignment horizontal="center"/>
    </xf>
    <xf numFmtId="0" fontId="8" fillId="0" borderId="7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vertical="center" wrapText="1"/>
    </xf>
    <xf numFmtId="0" fontId="19" fillId="5" borderId="2" xfId="0" applyFont="1" applyFill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14" fillId="0" borderId="2" xfId="0" applyFont="1" applyBorder="1"/>
    <xf numFmtId="0" fontId="14" fillId="5" borderId="2" xfId="0" applyFont="1" applyFill="1" applyBorder="1" applyAlignment="1">
      <alignment vertical="top" wrapText="1"/>
    </xf>
    <xf numFmtId="0" fontId="14" fillId="0" borderId="0" xfId="0" applyFont="1"/>
    <xf numFmtId="0" fontId="8" fillId="0" borderId="6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4" fontId="13" fillId="0" borderId="6" xfId="0" applyNumberFormat="1" applyFont="1" applyFill="1" applyBorder="1" applyAlignment="1">
      <alignment horizontal="left" vertical="top" wrapText="1"/>
    </xf>
    <xf numFmtId="4" fontId="13" fillId="0" borderId="8" xfId="0" applyNumberFormat="1" applyFont="1" applyFill="1" applyBorder="1" applyAlignment="1">
      <alignment horizontal="left" vertical="top" wrapText="1"/>
    </xf>
    <xf numFmtId="4" fontId="13" fillId="0" borderId="7" xfId="0" applyNumberFormat="1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/>
    </xf>
    <xf numFmtId="0" fontId="13" fillId="0" borderId="13" xfId="0" applyFont="1" applyFill="1" applyBorder="1" applyAlignment="1">
      <alignment horizontal="left" vertical="top"/>
    </xf>
    <xf numFmtId="0" fontId="13" fillId="0" borderId="14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4" fontId="14" fillId="0" borderId="2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top" wrapText="1"/>
    </xf>
    <xf numFmtId="4" fontId="13" fillId="0" borderId="11" xfId="0" applyNumberFormat="1" applyFont="1" applyFill="1" applyBorder="1" applyAlignment="1">
      <alignment horizontal="left" vertical="top" wrapText="1"/>
    </xf>
    <xf numFmtId="4" fontId="13" fillId="0" borderId="13" xfId="0" applyNumberFormat="1" applyFont="1" applyFill="1" applyBorder="1" applyAlignment="1">
      <alignment horizontal="left" vertical="top" wrapText="1"/>
    </xf>
    <xf numFmtId="4" fontId="13" fillId="0" borderId="14" xfId="0" applyNumberFormat="1" applyFont="1" applyFill="1" applyBorder="1" applyAlignment="1">
      <alignment horizontal="left" vertical="top" wrapText="1"/>
    </xf>
    <xf numFmtId="4" fontId="14" fillId="0" borderId="4" xfId="0" applyNumberFormat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4" fontId="13" fillId="0" borderId="11" xfId="0" applyNumberFormat="1" applyFont="1" applyFill="1" applyBorder="1" applyAlignment="1">
      <alignment horizontal="left" vertical="center" wrapText="1"/>
    </xf>
    <xf numFmtId="4" fontId="13" fillId="0" borderId="13" xfId="0" applyNumberFormat="1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left" vertical="center" wrapText="1"/>
    </xf>
    <xf numFmtId="4" fontId="13" fillId="0" borderId="6" xfId="0" applyNumberFormat="1" applyFont="1" applyFill="1" applyBorder="1" applyAlignment="1">
      <alignment horizontal="left" vertical="center" wrapText="1"/>
    </xf>
    <xf numFmtId="4" fontId="13" fillId="0" borderId="8" xfId="0" applyNumberFormat="1" applyFont="1" applyFill="1" applyBorder="1" applyAlignment="1">
      <alignment horizontal="left" vertical="center" wrapText="1"/>
    </xf>
    <xf numFmtId="4" fontId="13" fillId="0" borderId="7" xfId="0" applyNumberFormat="1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0" fillId="0" borderId="5" xfId="0" applyBorder="1" applyAlignment="1">
      <alignment horizontal="left"/>
    </xf>
    <xf numFmtId="3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3" fontId="0" fillId="0" borderId="4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tabSelected="1" workbookViewId="0">
      <selection activeCell="H238" sqref="H238"/>
    </sheetView>
  </sheetViews>
  <sheetFormatPr defaultRowHeight="12" x14ac:dyDescent="0.25"/>
  <cols>
    <col min="1" max="1" width="3.28515625" style="139" customWidth="1"/>
    <col min="2" max="2" width="5.5703125" style="139" customWidth="1"/>
    <col min="3" max="3" width="29.5703125" style="126" customWidth="1"/>
    <col min="4" max="4" width="10.85546875" style="139" customWidth="1"/>
    <col min="5" max="5" width="20" style="194" customWidth="1"/>
    <col min="6" max="6" width="14" style="139" customWidth="1"/>
    <col min="7" max="7" width="17.5703125" style="139" customWidth="1"/>
    <col min="8" max="8" width="28.5703125" style="212" customWidth="1"/>
    <col min="9" max="9" width="6.5703125" style="152" customWidth="1"/>
    <col min="10" max="10" width="17.5703125" style="139" customWidth="1"/>
    <col min="11" max="11" width="14.42578125" style="139" customWidth="1"/>
    <col min="12" max="12" width="6.5703125" style="139" customWidth="1"/>
    <col min="13" max="13" width="9.140625" style="139"/>
    <col min="14" max="14" width="13.28515625" style="139" bestFit="1" customWidth="1"/>
    <col min="15" max="259" width="9.140625" style="139"/>
    <col min="260" max="260" width="3.28515625" style="139" customWidth="1"/>
    <col min="261" max="261" width="5.5703125" style="139" customWidth="1"/>
    <col min="262" max="262" width="29.5703125" style="139" customWidth="1"/>
    <col min="263" max="263" width="10.85546875" style="139" customWidth="1"/>
    <col min="264" max="264" width="20" style="139" customWidth="1"/>
    <col min="265" max="265" width="14" style="139" customWidth="1"/>
    <col min="266" max="266" width="17.5703125" style="139" customWidth="1"/>
    <col min="267" max="267" width="14.42578125" style="139" customWidth="1"/>
    <col min="268" max="268" width="6.5703125" style="139" customWidth="1"/>
    <col min="269" max="269" width="9.140625" style="139"/>
    <col min="270" max="270" width="13.28515625" style="139" bestFit="1" customWidth="1"/>
    <col min="271" max="515" width="9.140625" style="139"/>
    <col min="516" max="516" width="3.28515625" style="139" customWidth="1"/>
    <col min="517" max="517" width="5.5703125" style="139" customWidth="1"/>
    <col min="518" max="518" width="29.5703125" style="139" customWidth="1"/>
    <col min="519" max="519" width="10.85546875" style="139" customWidth="1"/>
    <col min="520" max="520" width="20" style="139" customWidth="1"/>
    <col min="521" max="521" width="14" style="139" customWidth="1"/>
    <col min="522" max="522" width="17.5703125" style="139" customWidth="1"/>
    <col min="523" max="523" width="14.42578125" style="139" customWidth="1"/>
    <col min="524" max="524" width="6.5703125" style="139" customWidth="1"/>
    <col min="525" max="525" width="9.140625" style="139"/>
    <col min="526" max="526" width="13.28515625" style="139" bestFit="1" customWidth="1"/>
    <col min="527" max="771" width="9.140625" style="139"/>
    <col min="772" max="772" width="3.28515625" style="139" customWidth="1"/>
    <col min="773" max="773" width="5.5703125" style="139" customWidth="1"/>
    <col min="774" max="774" width="29.5703125" style="139" customWidth="1"/>
    <col min="775" max="775" width="10.85546875" style="139" customWidth="1"/>
    <col min="776" max="776" width="20" style="139" customWidth="1"/>
    <col min="777" max="777" width="14" style="139" customWidth="1"/>
    <col min="778" max="778" width="17.5703125" style="139" customWidth="1"/>
    <col min="779" max="779" width="14.42578125" style="139" customWidth="1"/>
    <col min="780" max="780" width="6.5703125" style="139" customWidth="1"/>
    <col min="781" max="781" width="9.140625" style="139"/>
    <col min="782" max="782" width="13.28515625" style="139" bestFit="1" customWidth="1"/>
    <col min="783" max="1027" width="9.140625" style="139"/>
    <col min="1028" max="1028" width="3.28515625" style="139" customWidth="1"/>
    <col min="1029" max="1029" width="5.5703125" style="139" customWidth="1"/>
    <col min="1030" max="1030" width="29.5703125" style="139" customWidth="1"/>
    <col min="1031" max="1031" width="10.85546875" style="139" customWidth="1"/>
    <col min="1032" max="1032" width="20" style="139" customWidth="1"/>
    <col min="1033" max="1033" width="14" style="139" customWidth="1"/>
    <col min="1034" max="1034" width="17.5703125" style="139" customWidth="1"/>
    <col min="1035" max="1035" width="14.42578125" style="139" customWidth="1"/>
    <col min="1036" max="1036" width="6.5703125" style="139" customWidth="1"/>
    <col min="1037" max="1037" width="9.140625" style="139"/>
    <col min="1038" max="1038" width="13.28515625" style="139" bestFit="1" customWidth="1"/>
    <col min="1039" max="1283" width="9.140625" style="139"/>
    <col min="1284" max="1284" width="3.28515625" style="139" customWidth="1"/>
    <col min="1285" max="1285" width="5.5703125" style="139" customWidth="1"/>
    <col min="1286" max="1286" width="29.5703125" style="139" customWidth="1"/>
    <col min="1287" max="1287" width="10.85546875" style="139" customWidth="1"/>
    <col min="1288" max="1288" width="20" style="139" customWidth="1"/>
    <col min="1289" max="1289" width="14" style="139" customWidth="1"/>
    <col min="1290" max="1290" width="17.5703125" style="139" customWidth="1"/>
    <col min="1291" max="1291" width="14.42578125" style="139" customWidth="1"/>
    <col min="1292" max="1292" width="6.5703125" style="139" customWidth="1"/>
    <col min="1293" max="1293" width="9.140625" style="139"/>
    <col min="1294" max="1294" width="13.28515625" style="139" bestFit="1" customWidth="1"/>
    <col min="1295" max="1539" width="9.140625" style="139"/>
    <col min="1540" max="1540" width="3.28515625" style="139" customWidth="1"/>
    <col min="1541" max="1541" width="5.5703125" style="139" customWidth="1"/>
    <col min="1542" max="1542" width="29.5703125" style="139" customWidth="1"/>
    <col min="1543" max="1543" width="10.85546875" style="139" customWidth="1"/>
    <col min="1544" max="1544" width="20" style="139" customWidth="1"/>
    <col min="1545" max="1545" width="14" style="139" customWidth="1"/>
    <col min="1546" max="1546" width="17.5703125" style="139" customWidth="1"/>
    <col min="1547" max="1547" width="14.42578125" style="139" customWidth="1"/>
    <col min="1548" max="1548" width="6.5703125" style="139" customWidth="1"/>
    <col min="1549" max="1549" width="9.140625" style="139"/>
    <col min="1550" max="1550" width="13.28515625" style="139" bestFit="1" customWidth="1"/>
    <col min="1551" max="1795" width="9.140625" style="139"/>
    <col min="1796" max="1796" width="3.28515625" style="139" customWidth="1"/>
    <col min="1797" max="1797" width="5.5703125" style="139" customWidth="1"/>
    <col min="1798" max="1798" width="29.5703125" style="139" customWidth="1"/>
    <col min="1799" max="1799" width="10.85546875" style="139" customWidth="1"/>
    <col min="1800" max="1800" width="20" style="139" customWidth="1"/>
    <col min="1801" max="1801" width="14" style="139" customWidth="1"/>
    <col min="1802" max="1802" width="17.5703125" style="139" customWidth="1"/>
    <col min="1803" max="1803" width="14.42578125" style="139" customWidth="1"/>
    <col min="1804" max="1804" width="6.5703125" style="139" customWidth="1"/>
    <col min="1805" max="1805" width="9.140625" style="139"/>
    <col min="1806" max="1806" width="13.28515625" style="139" bestFit="1" customWidth="1"/>
    <col min="1807" max="2051" width="9.140625" style="139"/>
    <col min="2052" max="2052" width="3.28515625" style="139" customWidth="1"/>
    <col min="2053" max="2053" width="5.5703125" style="139" customWidth="1"/>
    <col min="2054" max="2054" width="29.5703125" style="139" customWidth="1"/>
    <col min="2055" max="2055" width="10.85546875" style="139" customWidth="1"/>
    <col min="2056" max="2056" width="20" style="139" customWidth="1"/>
    <col min="2057" max="2057" width="14" style="139" customWidth="1"/>
    <col min="2058" max="2058" width="17.5703125" style="139" customWidth="1"/>
    <col min="2059" max="2059" width="14.42578125" style="139" customWidth="1"/>
    <col min="2060" max="2060" width="6.5703125" style="139" customWidth="1"/>
    <col min="2061" max="2061" width="9.140625" style="139"/>
    <col min="2062" max="2062" width="13.28515625" style="139" bestFit="1" customWidth="1"/>
    <col min="2063" max="2307" width="9.140625" style="139"/>
    <col min="2308" max="2308" width="3.28515625" style="139" customWidth="1"/>
    <col min="2309" max="2309" width="5.5703125" style="139" customWidth="1"/>
    <col min="2310" max="2310" width="29.5703125" style="139" customWidth="1"/>
    <col min="2311" max="2311" width="10.85546875" style="139" customWidth="1"/>
    <col min="2312" max="2312" width="20" style="139" customWidth="1"/>
    <col min="2313" max="2313" width="14" style="139" customWidth="1"/>
    <col min="2314" max="2314" width="17.5703125" style="139" customWidth="1"/>
    <col min="2315" max="2315" width="14.42578125" style="139" customWidth="1"/>
    <col min="2316" max="2316" width="6.5703125" style="139" customWidth="1"/>
    <col min="2317" max="2317" width="9.140625" style="139"/>
    <col min="2318" max="2318" width="13.28515625" style="139" bestFit="1" customWidth="1"/>
    <col min="2319" max="2563" width="9.140625" style="139"/>
    <col min="2564" max="2564" width="3.28515625" style="139" customWidth="1"/>
    <col min="2565" max="2565" width="5.5703125" style="139" customWidth="1"/>
    <col min="2566" max="2566" width="29.5703125" style="139" customWidth="1"/>
    <col min="2567" max="2567" width="10.85546875" style="139" customWidth="1"/>
    <col min="2568" max="2568" width="20" style="139" customWidth="1"/>
    <col min="2569" max="2569" width="14" style="139" customWidth="1"/>
    <col min="2570" max="2570" width="17.5703125" style="139" customWidth="1"/>
    <col min="2571" max="2571" width="14.42578125" style="139" customWidth="1"/>
    <col min="2572" max="2572" width="6.5703125" style="139" customWidth="1"/>
    <col min="2573" max="2573" width="9.140625" style="139"/>
    <col min="2574" max="2574" width="13.28515625" style="139" bestFit="1" customWidth="1"/>
    <col min="2575" max="2819" width="9.140625" style="139"/>
    <col min="2820" max="2820" width="3.28515625" style="139" customWidth="1"/>
    <col min="2821" max="2821" width="5.5703125" style="139" customWidth="1"/>
    <col min="2822" max="2822" width="29.5703125" style="139" customWidth="1"/>
    <col min="2823" max="2823" width="10.85546875" style="139" customWidth="1"/>
    <col min="2824" max="2824" width="20" style="139" customWidth="1"/>
    <col min="2825" max="2825" width="14" style="139" customWidth="1"/>
    <col min="2826" max="2826" width="17.5703125" style="139" customWidth="1"/>
    <col min="2827" max="2827" width="14.42578125" style="139" customWidth="1"/>
    <col min="2828" max="2828" width="6.5703125" style="139" customWidth="1"/>
    <col min="2829" max="2829" width="9.140625" style="139"/>
    <col min="2830" max="2830" width="13.28515625" style="139" bestFit="1" customWidth="1"/>
    <col min="2831" max="3075" width="9.140625" style="139"/>
    <col min="3076" max="3076" width="3.28515625" style="139" customWidth="1"/>
    <col min="3077" max="3077" width="5.5703125" style="139" customWidth="1"/>
    <col min="3078" max="3078" width="29.5703125" style="139" customWidth="1"/>
    <col min="3079" max="3079" width="10.85546875" style="139" customWidth="1"/>
    <col min="3080" max="3080" width="20" style="139" customWidth="1"/>
    <col min="3081" max="3081" width="14" style="139" customWidth="1"/>
    <col min="3082" max="3082" width="17.5703125" style="139" customWidth="1"/>
    <col min="3083" max="3083" width="14.42578125" style="139" customWidth="1"/>
    <col min="3084" max="3084" width="6.5703125" style="139" customWidth="1"/>
    <col min="3085" max="3085" width="9.140625" style="139"/>
    <col min="3086" max="3086" width="13.28515625" style="139" bestFit="1" customWidth="1"/>
    <col min="3087" max="3331" width="9.140625" style="139"/>
    <col min="3332" max="3332" width="3.28515625" style="139" customWidth="1"/>
    <col min="3333" max="3333" width="5.5703125" style="139" customWidth="1"/>
    <col min="3334" max="3334" width="29.5703125" style="139" customWidth="1"/>
    <col min="3335" max="3335" width="10.85546875" style="139" customWidth="1"/>
    <col min="3336" max="3336" width="20" style="139" customWidth="1"/>
    <col min="3337" max="3337" width="14" style="139" customWidth="1"/>
    <col min="3338" max="3338" width="17.5703125" style="139" customWidth="1"/>
    <col min="3339" max="3339" width="14.42578125" style="139" customWidth="1"/>
    <col min="3340" max="3340" width="6.5703125" style="139" customWidth="1"/>
    <col min="3341" max="3341" width="9.140625" style="139"/>
    <col min="3342" max="3342" width="13.28515625" style="139" bestFit="1" customWidth="1"/>
    <col min="3343" max="3587" width="9.140625" style="139"/>
    <col min="3588" max="3588" width="3.28515625" style="139" customWidth="1"/>
    <col min="3589" max="3589" width="5.5703125" style="139" customWidth="1"/>
    <col min="3590" max="3590" width="29.5703125" style="139" customWidth="1"/>
    <col min="3591" max="3591" width="10.85546875" style="139" customWidth="1"/>
    <col min="3592" max="3592" width="20" style="139" customWidth="1"/>
    <col min="3593" max="3593" width="14" style="139" customWidth="1"/>
    <col min="3594" max="3594" width="17.5703125" style="139" customWidth="1"/>
    <col min="3595" max="3595" width="14.42578125" style="139" customWidth="1"/>
    <col min="3596" max="3596" width="6.5703125" style="139" customWidth="1"/>
    <col min="3597" max="3597" width="9.140625" style="139"/>
    <col min="3598" max="3598" width="13.28515625" style="139" bestFit="1" customWidth="1"/>
    <col min="3599" max="3843" width="9.140625" style="139"/>
    <col min="3844" max="3844" width="3.28515625" style="139" customWidth="1"/>
    <col min="3845" max="3845" width="5.5703125" style="139" customWidth="1"/>
    <col min="3846" max="3846" width="29.5703125" style="139" customWidth="1"/>
    <col min="3847" max="3847" width="10.85546875" style="139" customWidth="1"/>
    <col min="3848" max="3848" width="20" style="139" customWidth="1"/>
    <col min="3849" max="3849" width="14" style="139" customWidth="1"/>
    <col min="3850" max="3850" width="17.5703125" style="139" customWidth="1"/>
    <col min="3851" max="3851" width="14.42578125" style="139" customWidth="1"/>
    <col min="3852" max="3852" width="6.5703125" style="139" customWidth="1"/>
    <col min="3853" max="3853" width="9.140625" style="139"/>
    <col min="3854" max="3854" width="13.28515625" style="139" bestFit="1" customWidth="1"/>
    <col min="3855" max="4099" width="9.140625" style="139"/>
    <col min="4100" max="4100" width="3.28515625" style="139" customWidth="1"/>
    <col min="4101" max="4101" width="5.5703125" style="139" customWidth="1"/>
    <col min="4102" max="4102" width="29.5703125" style="139" customWidth="1"/>
    <col min="4103" max="4103" width="10.85546875" style="139" customWidth="1"/>
    <col min="4104" max="4104" width="20" style="139" customWidth="1"/>
    <col min="4105" max="4105" width="14" style="139" customWidth="1"/>
    <col min="4106" max="4106" width="17.5703125" style="139" customWidth="1"/>
    <col min="4107" max="4107" width="14.42578125" style="139" customWidth="1"/>
    <col min="4108" max="4108" width="6.5703125" style="139" customWidth="1"/>
    <col min="4109" max="4109" width="9.140625" style="139"/>
    <col min="4110" max="4110" width="13.28515625" style="139" bestFit="1" customWidth="1"/>
    <col min="4111" max="4355" width="9.140625" style="139"/>
    <col min="4356" max="4356" width="3.28515625" style="139" customWidth="1"/>
    <col min="4357" max="4357" width="5.5703125" style="139" customWidth="1"/>
    <col min="4358" max="4358" width="29.5703125" style="139" customWidth="1"/>
    <col min="4359" max="4359" width="10.85546875" style="139" customWidth="1"/>
    <col min="4360" max="4360" width="20" style="139" customWidth="1"/>
    <col min="4361" max="4361" width="14" style="139" customWidth="1"/>
    <col min="4362" max="4362" width="17.5703125" style="139" customWidth="1"/>
    <col min="4363" max="4363" width="14.42578125" style="139" customWidth="1"/>
    <col min="4364" max="4364" width="6.5703125" style="139" customWidth="1"/>
    <col min="4365" max="4365" width="9.140625" style="139"/>
    <col min="4366" max="4366" width="13.28515625" style="139" bestFit="1" customWidth="1"/>
    <col min="4367" max="4611" width="9.140625" style="139"/>
    <col min="4612" max="4612" width="3.28515625" style="139" customWidth="1"/>
    <col min="4613" max="4613" width="5.5703125" style="139" customWidth="1"/>
    <col min="4614" max="4614" width="29.5703125" style="139" customWidth="1"/>
    <col min="4615" max="4615" width="10.85546875" style="139" customWidth="1"/>
    <col min="4616" max="4616" width="20" style="139" customWidth="1"/>
    <col min="4617" max="4617" width="14" style="139" customWidth="1"/>
    <col min="4618" max="4618" width="17.5703125" style="139" customWidth="1"/>
    <col min="4619" max="4619" width="14.42578125" style="139" customWidth="1"/>
    <col min="4620" max="4620" width="6.5703125" style="139" customWidth="1"/>
    <col min="4621" max="4621" width="9.140625" style="139"/>
    <col min="4622" max="4622" width="13.28515625" style="139" bestFit="1" customWidth="1"/>
    <col min="4623" max="4867" width="9.140625" style="139"/>
    <col min="4868" max="4868" width="3.28515625" style="139" customWidth="1"/>
    <col min="4869" max="4869" width="5.5703125" style="139" customWidth="1"/>
    <col min="4870" max="4870" width="29.5703125" style="139" customWidth="1"/>
    <col min="4871" max="4871" width="10.85546875" style="139" customWidth="1"/>
    <col min="4872" max="4872" width="20" style="139" customWidth="1"/>
    <col min="4873" max="4873" width="14" style="139" customWidth="1"/>
    <col min="4874" max="4874" width="17.5703125" style="139" customWidth="1"/>
    <col min="4875" max="4875" width="14.42578125" style="139" customWidth="1"/>
    <col min="4876" max="4876" width="6.5703125" style="139" customWidth="1"/>
    <col min="4877" max="4877" width="9.140625" style="139"/>
    <col min="4878" max="4878" width="13.28515625" style="139" bestFit="1" customWidth="1"/>
    <col min="4879" max="5123" width="9.140625" style="139"/>
    <col min="5124" max="5124" width="3.28515625" style="139" customWidth="1"/>
    <col min="5125" max="5125" width="5.5703125" style="139" customWidth="1"/>
    <col min="5126" max="5126" width="29.5703125" style="139" customWidth="1"/>
    <col min="5127" max="5127" width="10.85546875" style="139" customWidth="1"/>
    <col min="5128" max="5128" width="20" style="139" customWidth="1"/>
    <col min="5129" max="5129" width="14" style="139" customWidth="1"/>
    <col min="5130" max="5130" width="17.5703125" style="139" customWidth="1"/>
    <col min="5131" max="5131" width="14.42578125" style="139" customWidth="1"/>
    <col min="5132" max="5132" width="6.5703125" style="139" customWidth="1"/>
    <col min="5133" max="5133" width="9.140625" style="139"/>
    <col min="5134" max="5134" width="13.28515625" style="139" bestFit="1" customWidth="1"/>
    <col min="5135" max="5379" width="9.140625" style="139"/>
    <col min="5380" max="5380" width="3.28515625" style="139" customWidth="1"/>
    <col min="5381" max="5381" width="5.5703125" style="139" customWidth="1"/>
    <col min="5382" max="5382" width="29.5703125" style="139" customWidth="1"/>
    <col min="5383" max="5383" width="10.85546875" style="139" customWidth="1"/>
    <col min="5384" max="5384" width="20" style="139" customWidth="1"/>
    <col min="5385" max="5385" width="14" style="139" customWidth="1"/>
    <col min="5386" max="5386" width="17.5703125" style="139" customWidth="1"/>
    <col min="5387" max="5387" width="14.42578125" style="139" customWidth="1"/>
    <col min="5388" max="5388" width="6.5703125" style="139" customWidth="1"/>
    <col min="5389" max="5389" width="9.140625" style="139"/>
    <col min="5390" max="5390" width="13.28515625" style="139" bestFit="1" customWidth="1"/>
    <col min="5391" max="5635" width="9.140625" style="139"/>
    <col min="5636" max="5636" width="3.28515625" style="139" customWidth="1"/>
    <col min="5637" max="5637" width="5.5703125" style="139" customWidth="1"/>
    <col min="5638" max="5638" width="29.5703125" style="139" customWidth="1"/>
    <col min="5639" max="5639" width="10.85546875" style="139" customWidth="1"/>
    <col min="5640" max="5640" width="20" style="139" customWidth="1"/>
    <col min="5641" max="5641" width="14" style="139" customWidth="1"/>
    <col min="5642" max="5642" width="17.5703125" style="139" customWidth="1"/>
    <col min="5643" max="5643" width="14.42578125" style="139" customWidth="1"/>
    <col min="5644" max="5644" width="6.5703125" style="139" customWidth="1"/>
    <col min="5645" max="5645" width="9.140625" style="139"/>
    <col min="5646" max="5646" width="13.28515625" style="139" bestFit="1" customWidth="1"/>
    <col min="5647" max="5891" width="9.140625" style="139"/>
    <col min="5892" max="5892" width="3.28515625" style="139" customWidth="1"/>
    <col min="5893" max="5893" width="5.5703125" style="139" customWidth="1"/>
    <col min="5894" max="5894" width="29.5703125" style="139" customWidth="1"/>
    <col min="5895" max="5895" width="10.85546875" style="139" customWidth="1"/>
    <col min="5896" max="5896" width="20" style="139" customWidth="1"/>
    <col min="5897" max="5897" width="14" style="139" customWidth="1"/>
    <col min="5898" max="5898" width="17.5703125" style="139" customWidth="1"/>
    <col min="5899" max="5899" width="14.42578125" style="139" customWidth="1"/>
    <col min="5900" max="5900" width="6.5703125" style="139" customWidth="1"/>
    <col min="5901" max="5901" width="9.140625" style="139"/>
    <col min="5902" max="5902" width="13.28515625" style="139" bestFit="1" customWidth="1"/>
    <col min="5903" max="6147" width="9.140625" style="139"/>
    <col min="6148" max="6148" width="3.28515625" style="139" customWidth="1"/>
    <col min="6149" max="6149" width="5.5703125" style="139" customWidth="1"/>
    <col min="6150" max="6150" width="29.5703125" style="139" customWidth="1"/>
    <col min="6151" max="6151" width="10.85546875" style="139" customWidth="1"/>
    <col min="6152" max="6152" width="20" style="139" customWidth="1"/>
    <col min="6153" max="6153" width="14" style="139" customWidth="1"/>
    <col min="6154" max="6154" width="17.5703125" style="139" customWidth="1"/>
    <col min="6155" max="6155" width="14.42578125" style="139" customWidth="1"/>
    <col min="6156" max="6156" width="6.5703125" style="139" customWidth="1"/>
    <col min="6157" max="6157" width="9.140625" style="139"/>
    <col min="6158" max="6158" width="13.28515625" style="139" bestFit="1" customWidth="1"/>
    <col min="6159" max="6403" width="9.140625" style="139"/>
    <col min="6404" max="6404" width="3.28515625" style="139" customWidth="1"/>
    <col min="6405" max="6405" width="5.5703125" style="139" customWidth="1"/>
    <col min="6406" max="6406" width="29.5703125" style="139" customWidth="1"/>
    <col min="6407" max="6407" width="10.85546875" style="139" customWidth="1"/>
    <col min="6408" max="6408" width="20" style="139" customWidth="1"/>
    <col min="6409" max="6409" width="14" style="139" customWidth="1"/>
    <col min="6410" max="6410" width="17.5703125" style="139" customWidth="1"/>
    <col min="6411" max="6411" width="14.42578125" style="139" customWidth="1"/>
    <col min="6412" max="6412" width="6.5703125" style="139" customWidth="1"/>
    <col min="6413" max="6413" width="9.140625" style="139"/>
    <col min="6414" max="6414" width="13.28515625" style="139" bestFit="1" customWidth="1"/>
    <col min="6415" max="6659" width="9.140625" style="139"/>
    <col min="6660" max="6660" width="3.28515625" style="139" customWidth="1"/>
    <col min="6661" max="6661" width="5.5703125" style="139" customWidth="1"/>
    <col min="6662" max="6662" width="29.5703125" style="139" customWidth="1"/>
    <col min="6663" max="6663" width="10.85546875" style="139" customWidth="1"/>
    <col min="6664" max="6664" width="20" style="139" customWidth="1"/>
    <col min="6665" max="6665" width="14" style="139" customWidth="1"/>
    <col min="6666" max="6666" width="17.5703125" style="139" customWidth="1"/>
    <col min="6667" max="6667" width="14.42578125" style="139" customWidth="1"/>
    <col min="6668" max="6668" width="6.5703125" style="139" customWidth="1"/>
    <col min="6669" max="6669" width="9.140625" style="139"/>
    <col min="6670" max="6670" width="13.28515625" style="139" bestFit="1" customWidth="1"/>
    <col min="6671" max="6915" width="9.140625" style="139"/>
    <col min="6916" max="6916" width="3.28515625" style="139" customWidth="1"/>
    <col min="6917" max="6917" width="5.5703125" style="139" customWidth="1"/>
    <col min="6918" max="6918" width="29.5703125" style="139" customWidth="1"/>
    <col min="6919" max="6919" width="10.85546875" style="139" customWidth="1"/>
    <col min="6920" max="6920" width="20" style="139" customWidth="1"/>
    <col min="6921" max="6921" width="14" style="139" customWidth="1"/>
    <col min="6922" max="6922" width="17.5703125" style="139" customWidth="1"/>
    <col min="6923" max="6923" width="14.42578125" style="139" customWidth="1"/>
    <col min="6924" max="6924" width="6.5703125" style="139" customWidth="1"/>
    <col min="6925" max="6925" width="9.140625" style="139"/>
    <col min="6926" max="6926" width="13.28515625" style="139" bestFit="1" customWidth="1"/>
    <col min="6927" max="7171" width="9.140625" style="139"/>
    <col min="7172" max="7172" width="3.28515625" style="139" customWidth="1"/>
    <col min="7173" max="7173" width="5.5703125" style="139" customWidth="1"/>
    <col min="7174" max="7174" width="29.5703125" style="139" customWidth="1"/>
    <col min="7175" max="7175" width="10.85546875" style="139" customWidth="1"/>
    <col min="7176" max="7176" width="20" style="139" customWidth="1"/>
    <col min="7177" max="7177" width="14" style="139" customWidth="1"/>
    <col min="7178" max="7178" width="17.5703125" style="139" customWidth="1"/>
    <col min="7179" max="7179" width="14.42578125" style="139" customWidth="1"/>
    <col min="7180" max="7180" width="6.5703125" style="139" customWidth="1"/>
    <col min="7181" max="7181" width="9.140625" style="139"/>
    <col min="7182" max="7182" width="13.28515625" style="139" bestFit="1" customWidth="1"/>
    <col min="7183" max="7427" width="9.140625" style="139"/>
    <col min="7428" max="7428" width="3.28515625" style="139" customWidth="1"/>
    <col min="7429" max="7429" width="5.5703125" style="139" customWidth="1"/>
    <col min="7430" max="7430" width="29.5703125" style="139" customWidth="1"/>
    <col min="7431" max="7431" width="10.85546875" style="139" customWidth="1"/>
    <col min="7432" max="7432" width="20" style="139" customWidth="1"/>
    <col min="7433" max="7433" width="14" style="139" customWidth="1"/>
    <col min="7434" max="7434" width="17.5703125" style="139" customWidth="1"/>
    <col min="7435" max="7435" width="14.42578125" style="139" customWidth="1"/>
    <col min="7436" max="7436" width="6.5703125" style="139" customWidth="1"/>
    <col min="7437" max="7437" width="9.140625" style="139"/>
    <col min="7438" max="7438" width="13.28515625" style="139" bestFit="1" customWidth="1"/>
    <col min="7439" max="7683" width="9.140625" style="139"/>
    <col min="7684" max="7684" width="3.28515625" style="139" customWidth="1"/>
    <col min="7685" max="7685" width="5.5703125" style="139" customWidth="1"/>
    <col min="7686" max="7686" width="29.5703125" style="139" customWidth="1"/>
    <col min="7687" max="7687" width="10.85546875" style="139" customWidth="1"/>
    <col min="7688" max="7688" width="20" style="139" customWidth="1"/>
    <col min="7689" max="7689" width="14" style="139" customWidth="1"/>
    <col min="7690" max="7690" width="17.5703125" style="139" customWidth="1"/>
    <col min="7691" max="7691" width="14.42578125" style="139" customWidth="1"/>
    <col min="7692" max="7692" width="6.5703125" style="139" customWidth="1"/>
    <col min="7693" max="7693" width="9.140625" style="139"/>
    <col min="7694" max="7694" width="13.28515625" style="139" bestFit="1" customWidth="1"/>
    <col min="7695" max="7939" width="9.140625" style="139"/>
    <col min="7940" max="7940" width="3.28515625" style="139" customWidth="1"/>
    <col min="7941" max="7941" width="5.5703125" style="139" customWidth="1"/>
    <col min="7942" max="7942" width="29.5703125" style="139" customWidth="1"/>
    <col min="7943" max="7943" width="10.85546875" style="139" customWidth="1"/>
    <col min="7944" max="7944" width="20" style="139" customWidth="1"/>
    <col min="7945" max="7945" width="14" style="139" customWidth="1"/>
    <col min="7946" max="7946" width="17.5703125" style="139" customWidth="1"/>
    <col min="7947" max="7947" width="14.42578125" style="139" customWidth="1"/>
    <col min="7948" max="7948" width="6.5703125" style="139" customWidth="1"/>
    <col min="7949" max="7949" width="9.140625" style="139"/>
    <col min="7950" max="7950" width="13.28515625" style="139" bestFit="1" customWidth="1"/>
    <col min="7951" max="8195" width="9.140625" style="139"/>
    <col min="8196" max="8196" width="3.28515625" style="139" customWidth="1"/>
    <col min="8197" max="8197" width="5.5703125" style="139" customWidth="1"/>
    <col min="8198" max="8198" width="29.5703125" style="139" customWidth="1"/>
    <col min="8199" max="8199" width="10.85546875" style="139" customWidth="1"/>
    <col min="8200" max="8200" width="20" style="139" customWidth="1"/>
    <col min="8201" max="8201" width="14" style="139" customWidth="1"/>
    <col min="8202" max="8202" width="17.5703125" style="139" customWidth="1"/>
    <col min="8203" max="8203" width="14.42578125" style="139" customWidth="1"/>
    <col min="8204" max="8204" width="6.5703125" style="139" customWidth="1"/>
    <col min="8205" max="8205" width="9.140625" style="139"/>
    <col min="8206" max="8206" width="13.28515625" style="139" bestFit="1" customWidth="1"/>
    <col min="8207" max="8451" width="9.140625" style="139"/>
    <col min="8452" max="8452" width="3.28515625" style="139" customWidth="1"/>
    <col min="8453" max="8453" width="5.5703125" style="139" customWidth="1"/>
    <col min="8454" max="8454" width="29.5703125" style="139" customWidth="1"/>
    <col min="8455" max="8455" width="10.85546875" style="139" customWidth="1"/>
    <col min="8456" max="8456" width="20" style="139" customWidth="1"/>
    <col min="8457" max="8457" width="14" style="139" customWidth="1"/>
    <col min="8458" max="8458" width="17.5703125" style="139" customWidth="1"/>
    <col min="8459" max="8459" width="14.42578125" style="139" customWidth="1"/>
    <col min="8460" max="8460" width="6.5703125" style="139" customWidth="1"/>
    <col min="8461" max="8461" width="9.140625" style="139"/>
    <col min="8462" max="8462" width="13.28515625" style="139" bestFit="1" customWidth="1"/>
    <col min="8463" max="8707" width="9.140625" style="139"/>
    <col min="8708" max="8708" width="3.28515625" style="139" customWidth="1"/>
    <col min="8709" max="8709" width="5.5703125" style="139" customWidth="1"/>
    <col min="8710" max="8710" width="29.5703125" style="139" customWidth="1"/>
    <col min="8711" max="8711" width="10.85546875" style="139" customWidth="1"/>
    <col min="8712" max="8712" width="20" style="139" customWidth="1"/>
    <col min="8713" max="8713" width="14" style="139" customWidth="1"/>
    <col min="8714" max="8714" width="17.5703125" style="139" customWidth="1"/>
    <col min="8715" max="8715" width="14.42578125" style="139" customWidth="1"/>
    <col min="8716" max="8716" width="6.5703125" style="139" customWidth="1"/>
    <col min="8717" max="8717" width="9.140625" style="139"/>
    <col min="8718" max="8718" width="13.28515625" style="139" bestFit="1" customWidth="1"/>
    <col min="8719" max="8963" width="9.140625" style="139"/>
    <col min="8964" max="8964" width="3.28515625" style="139" customWidth="1"/>
    <col min="8965" max="8965" width="5.5703125" style="139" customWidth="1"/>
    <col min="8966" max="8966" width="29.5703125" style="139" customWidth="1"/>
    <col min="8967" max="8967" width="10.85546875" style="139" customWidth="1"/>
    <col min="8968" max="8968" width="20" style="139" customWidth="1"/>
    <col min="8969" max="8969" width="14" style="139" customWidth="1"/>
    <col min="8970" max="8970" width="17.5703125" style="139" customWidth="1"/>
    <col min="8971" max="8971" width="14.42578125" style="139" customWidth="1"/>
    <col min="8972" max="8972" width="6.5703125" style="139" customWidth="1"/>
    <col min="8973" max="8973" width="9.140625" style="139"/>
    <col min="8974" max="8974" width="13.28515625" style="139" bestFit="1" customWidth="1"/>
    <col min="8975" max="9219" width="9.140625" style="139"/>
    <col min="9220" max="9220" width="3.28515625" style="139" customWidth="1"/>
    <col min="9221" max="9221" width="5.5703125" style="139" customWidth="1"/>
    <col min="9222" max="9222" width="29.5703125" style="139" customWidth="1"/>
    <col min="9223" max="9223" width="10.85546875" style="139" customWidth="1"/>
    <col min="9224" max="9224" width="20" style="139" customWidth="1"/>
    <col min="9225" max="9225" width="14" style="139" customWidth="1"/>
    <col min="9226" max="9226" width="17.5703125" style="139" customWidth="1"/>
    <col min="9227" max="9227" width="14.42578125" style="139" customWidth="1"/>
    <col min="9228" max="9228" width="6.5703125" style="139" customWidth="1"/>
    <col min="9229" max="9229" width="9.140625" style="139"/>
    <col min="9230" max="9230" width="13.28515625" style="139" bestFit="1" customWidth="1"/>
    <col min="9231" max="9475" width="9.140625" style="139"/>
    <col min="9476" max="9476" width="3.28515625" style="139" customWidth="1"/>
    <col min="9477" max="9477" width="5.5703125" style="139" customWidth="1"/>
    <col min="9478" max="9478" width="29.5703125" style="139" customWidth="1"/>
    <col min="9479" max="9479" width="10.85546875" style="139" customWidth="1"/>
    <col min="9480" max="9480" width="20" style="139" customWidth="1"/>
    <col min="9481" max="9481" width="14" style="139" customWidth="1"/>
    <col min="9482" max="9482" width="17.5703125" style="139" customWidth="1"/>
    <col min="9483" max="9483" width="14.42578125" style="139" customWidth="1"/>
    <col min="9484" max="9484" width="6.5703125" style="139" customWidth="1"/>
    <col min="9485" max="9485" width="9.140625" style="139"/>
    <col min="9486" max="9486" width="13.28515625" style="139" bestFit="1" customWidth="1"/>
    <col min="9487" max="9731" width="9.140625" style="139"/>
    <col min="9732" max="9732" width="3.28515625" style="139" customWidth="1"/>
    <col min="9733" max="9733" width="5.5703125" style="139" customWidth="1"/>
    <col min="9734" max="9734" width="29.5703125" style="139" customWidth="1"/>
    <col min="9735" max="9735" width="10.85546875" style="139" customWidth="1"/>
    <col min="9736" max="9736" width="20" style="139" customWidth="1"/>
    <col min="9737" max="9737" width="14" style="139" customWidth="1"/>
    <col min="9738" max="9738" width="17.5703125" style="139" customWidth="1"/>
    <col min="9739" max="9739" width="14.42578125" style="139" customWidth="1"/>
    <col min="9740" max="9740" width="6.5703125" style="139" customWidth="1"/>
    <col min="9741" max="9741" width="9.140625" style="139"/>
    <col min="9742" max="9742" width="13.28515625" style="139" bestFit="1" customWidth="1"/>
    <col min="9743" max="9987" width="9.140625" style="139"/>
    <col min="9988" max="9988" width="3.28515625" style="139" customWidth="1"/>
    <col min="9989" max="9989" width="5.5703125" style="139" customWidth="1"/>
    <col min="9990" max="9990" width="29.5703125" style="139" customWidth="1"/>
    <col min="9991" max="9991" width="10.85546875" style="139" customWidth="1"/>
    <col min="9992" max="9992" width="20" style="139" customWidth="1"/>
    <col min="9993" max="9993" width="14" style="139" customWidth="1"/>
    <col min="9994" max="9994" width="17.5703125" style="139" customWidth="1"/>
    <col min="9995" max="9995" width="14.42578125" style="139" customWidth="1"/>
    <col min="9996" max="9996" width="6.5703125" style="139" customWidth="1"/>
    <col min="9997" max="9997" width="9.140625" style="139"/>
    <col min="9998" max="9998" width="13.28515625" style="139" bestFit="1" customWidth="1"/>
    <col min="9999" max="10243" width="9.140625" style="139"/>
    <col min="10244" max="10244" width="3.28515625" style="139" customWidth="1"/>
    <col min="10245" max="10245" width="5.5703125" style="139" customWidth="1"/>
    <col min="10246" max="10246" width="29.5703125" style="139" customWidth="1"/>
    <col min="10247" max="10247" width="10.85546875" style="139" customWidth="1"/>
    <col min="10248" max="10248" width="20" style="139" customWidth="1"/>
    <col min="10249" max="10249" width="14" style="139" customWidth="1"/>
    <col min="10250" max="10250" width="17.5703125" style="139" customWidth="1"/>
    <col min="10251" max="10251" width="14.42578125" style="139" customWidth="1"/>
    <col min="10252" max="10252" width="6.5703125" style="139" customWidth="1"/>
    <col min="10253" max="10253" width="9.140625" style="139"/>
    <col min="10254" max="10254" width="13.28515625" style="139" bestFit="1" customWidth="1"/>
    <col min="10255" max="10499" width="9.140625" style="139"/>
    <col min="10500" max="10500" width="3.28515625" style="139" customWidth="1"/>
    <col min="10501" max="10501" width="5.5703125" style="139" customWidth="1"/>
    <col min="10502" max="10502" width="29.5703125" style="139" customWidth="1"/>
    <col min="10503" max="10503" width="10.85546875" style="139" customWidth="1"/>
    <col min="10504" max="10504" width="20" style="139" customWidth="1"/>
    <col min="10505" max="10505" width="14" style="139" customWidth="1"/>
    <col min="10506" max="10506" width="17.5703125" style="139" customWidth="1"/>
    <col min="10507" max="10507" width="14.42578125" style="139" customWidth="1"/>
    <col min="10508" max="10508" width="6.5703125" style="139" customWidth="1"/>
    <col min="10509" max="10509" width="9.140625" style="139"/>
    <col min="10510" max="10510" width="13.28515625" style="139" bestFit="1" customWidth="1"/>
    <col min="10511" max="10755" width="9.140625" style="139"/>
    <col min="10756" max="10756" width="3.28515625" style="139" customWidth="1"/>
    <col min="10757" max="10757" width="5.5703125" style="139" customWidth="1"/>
    <col min="10758" max="10758" width="29.5703125" style="139" customWidth="1"/>
    <col min="10759" max="10759" width="10.85546875" style="139" customWidth="1"/>
    <col min="10760" max="10760" width="20" style="139" customWidth="1"/>
    <col min="10761" max="10761" width="14" style="139" customWidth="1"/>
    <col min="10762" max="10762" width="17.5703125" style="139" customWidth="1"/>
    <col min="10763" max="10763" width="14.42578125" style="139" customWidth="1"/>
    <col min="10764" max="10764" width="6.5703125" style="139" customWidth="1"/>
    <col min="10765" max="10765" width="9.140625" style="139"/>
    <col min="10766" max="10766" width="13.28515625" style="139" bestFit="1" customWidth="1"/>
    <col min="10767" max="11011" width="9.140625" style="139"/>
    <col min="11012" max="11012" width="3.28515625" style="139" customWidth="1"/>
    <col min="11013" max="11013" width="5.5703125" style="139" customWidth="1"/>
    <col min="11014" max="11014" width="29.5703125" style="139" customWidth="1"/>
    <col min="11015" max="11015" width="10.85546875" style="139" customWidth="1"/>
    <col min="11016" max="11016" width="20" style="139" customWidth="1"/>
    <col min="11017" max="11017" width="14" style="139" customWidth="1"/>
    <col min="11018" max="11018" width="17.5703125" style="139" customWidth="1"/>
    <col min="11019" max="11019" width="14.42578125" style="139" customWidth="1"/>
    <col min="11020" max="11020" width="6.5703125" style="139" customWidth="1"/>
    <col min="11021" max="11021" width="9.140625" style="139"/>
    <col min="11022" max="11022" width="13.28515625" style="139" bestFit="1" customWidth="1"/>
    <col min="11023" max="11267" width="9.140625" style="139"/>
    <col min="11268" max="11268" width="3.28515625" style="139" customWidth="1"/>
    <col min="11269" max="11269" width="5.5703125" style="139" customWidth="1"/>
    <col min="11270" max="11270" width="29.5703125" style="139" customWidth="1"/>
    <col min="11271" max="11271" width="10.85546875" style="139" customWidth="1"/>
    <col min="11272" max="11272" width="20" style="139" customWidth="1"/>
    <col min="11273" max="11273" width="14" style="139" customWidth="1"/>
    <col min="11274" max="11274" width="17.5703125" style="139" customWidth="1"/>
    <col min="11275" max="11275" width="14.42578125" style="139" customWidth="1"/>
    <col min="11276" max="11276" width="6.5703125" style="139" customWidth="1"/>
    <col min="11277" max="11277" width="9.140625" style="139"/>
    <col min="11278" max="11278" width="13.28515625" style="139" bestFit="1" customWidth="1"/>
    <col min="11279" max="11523" width="9.140625" style="139"/>
    <col min="11524" max="11524" width="3.28515625" style="139" customWidth="1"/>
    <col min="11525" max="11525" width="5.5703125" style="139" customWidth="1"/>
    <col min="11526" max="11526" width="29.5703125" style="139" customWidth="1"/>
    <col min="11527" max="11527" width="10.85546875" style="139" customWidth="1"/>
    <col min="11528" max="11528" width="20" style="139" customWidth="1"/>
    <col min="11529" max="11529" width="14" style="139" customWidth="1"/>
    <col min="11530" max="11530" width="17.5703125" style="139" customWidth="1"/>
    <col min="11531" max="11531" width="14.42578125" style="139" customWidth="1"/>
    <col min="11532" max="11532" width="6.5703125" style="139" customWidth="1"/>
    <col min="11533" max="11533" width="9.140625" style="139"/>
    <col min="11534" max="11534" width="13.28515625" style="139" bestFit="1" customWidth="1"/>
    <col min="11535" max="11779" width="9.140625" style="139"/>
    <col min="11780" max="11780" width="3.28515625" style="139" customWidth="1"/>
    <col min="11781" max="11781" width="5.5703125" style="139" customWidth="1"/>
    <col min="11782" max="11782" width="29.5703125" style="139" customWidth="1"/>
    <col min="11783" max="11783" width="10.85546875" style="139" customWidth="1"/>
    <col min="11784" max="11784" width="20" style="139" customWidth="1"/>
    <col min="11785" max="11785" width="14" style="139" customWidth="1"/>
    <col min="11786" max="11786" width="17.5703125" style="139" customWidth="1"/>
    <col min="11787" max="11787" width="14.42578125" style="139" customWidth="1"/>
    <col min="11788" max="11788" width="6.5703125" style="139" customWidth="1"/>
    <col min="11789" max="11789" width="9.140625" style="139"/>
    <col min="11790" max="11790" width="13.28515625" style="139" bestFit="1" customWidth="1"/>
    <col min="11791" max="12035" width="9.140625" style="139"/>
    <col min="12036" max="12036" width="3.28515625" style="139" customWidth="1"/>
    <col min="12037" max="12037" width="5.5703125" style="139" customWidth="1"/>
    <col min="12038" max="12038" width="29.5703125" style="139" customWidth="1"/>
    <col min="12039" max="12039" width="10.85546875" style="139" customWidth="1"/>
    <col min="12040" max="12040" width="20" style="139" customWidth="1"/>
    <col min="12041" max="12041" width="14" style="139" customWidth="1"/>
    <col min="12042" max="12042" width="17.5703125" style="139" customWidth="1"/>
    <col min="12043" max="12043" width="14.42578125" style="139" customWidth="1"/>
    <col min="12044" max="12044" width="6.5703125" style="139" customWidth="1"/>
    <col min="12045" max="12045" width="9.140625" style="139"/>
    <col min="12046" max="12046" width="13.28515625" style="139" bestFit="1" customWidth="1"/>
    <col min="12047" max="12291" width="9.140625" style="139"/>
    <col min="12292" max="12292" width="3.28515625" style="139" customWidth="1"/>
    <col min="12293" max="12293" width="5.5703125" style="139" customWidth="1"/>
    <col min="12294" max="12294" width="29.5703125" style="139" customWidth="1"/>
    <col min="12295" max="12295" width="10.85546875" style="139" customWidth="1"/>
    <col min="12296" max="12296" width="20" style="139" customWidth="1"/>
    <col min="12297" max="12297" width="14" style="139" customWidth="1"/>
    <col min="12298" max="12298" width="17.5703125" style="139" customWidth="1"/>
    <col min="12299" max="12299" width="14.42578125" style="139" customWidth="1"/>
    <col min="12300" max="12300" width="6.5703125" style="139" customWidth="1"/>
    <col min="12301" max="12301" width="9.140625" style="139"/>
    <col min="12302" max="12302" width="13.28515625" style="139" bestFit="1" customWidth="1"/>
    <col min="12303" max="12547" width="9.140625" style="139"/>
    <col min="12548" max="12548" width="3.28515625" style="139" customWidth="1"/>
    <col min="12549" max="12549" width="5.5703125" style="139" customWidth="1"/>
    <col min="12550" max="12550" width="29.5703125" style="139" customWidth="1"/>
    <col min="12551" max="12551" width="10.85546875" style="139" customWidth="1"/>
    <col min="12552" max="12552" width="20" style="139" customWidth="1"/>
    <col min="12553" max="12553" width="14" style="139" customWidth="1"/>
    <col min="12554" max="12554" width="17.5703125" style="139" customWidth="1"/>
    <col min="12555" max="12555" width="14.42578125" style="139" customWidth="1"/>
    <col min="12556" max="12556" width="6.5703125" style="139" customWidth="1"/>
    <col min="12557" max="12557" width="9.140625" style="139"/>
    <col min="12558" max="12558" width="13.28515625" style="139" bestFit="1" customWidth="1"/>
    <col min="12559" max="12803" width="9.140625" style="139"/>
    <col min="12804" max="12804" width="3.28515625" style="139" customWidth="1"/>
    <col min="12805" max="12805" width="5.5703125" style="139" customWidth="1"/>
    <col min="12806" max="12806" width="29.5703125" style="139" customWidth="1"/>
    <col min="12807" max="12807" width="10.85546875" style="139" customWidth="1"/>
    <col min="12808" max="12808" width="20" style="139" customWidth="1"/>
    <col min="12809" max="12809" width="14" style="139" customWidth="1"/>
    <col min="12810" max="12810" width="17.5703125" style="139" customWidth="1"/>
    <col min="12811" max="12811" width="14.42578125" style="139" customWidth="1"/>
    <col min="12812" max="12812" width="6.5703125" style="139" customWidth="1"/>
    <col min="12813" max="12813" width="9.140625" style="139"/>
    <col min="12814" max="12814" width="13.28515625" style="139" bestFit="1" customWidth="1"/>
    <col min="12815" max="13059" width="9.140625" style="139"/>
    <col min="13060" max="13060" width="3.28515625" style="139" customWidth="1"/>
    <col min="13061" max="13061" width="5.5703125" style="139" customWidth="1"/>
    <col min="13062" max="13062" width="29.5703125" style="139" customWidth="1"/>
    <col min="13063" max="13063" width="10.85546875" style="139" customWidth="1"/>
    <col min="13064" max="13064" width="20" style="139" customWidth="1"/>
    <col min="13065" max="13065" width="14" style="139" customWidth="1"/>
    <col min="13066" max="13066" width="17.5703125" style="139" customWidth="1"/>
    <col min="13067" max="13067" width="14.42578125" style="139" customWidth="1"/>
    <col min="13068" max="13068" width="6.5703125" style="139" customWidth="1"/>
    <col min="13069" max="13069" width="9.140625" style="139"/>
    <col min="13070" max="13070" width="13.28515625" style="139" bestFit="1" customWidth="1"/>
    <col min="13071" max="13315" width="9.140625" style="139"/>
    <col min="13316" max="13316" width="3.28515625" style="139" customWidth="1"/>
    <col min="13317" max="13317" width="5.5703125" style="139" customWidth="1"/>
    <col min="13318" max="13318" width="29.5703125" style="139" customWidth="1"/>
    <col min="13319" max="13319" width="10.85546875" style="139" customWidth="1"/>
    <col min="13320" max="13320" width="20" style="139" customWidth="1"/>
    <col min="13321" max="13321" width="14" style="139" customWidth="1"/>
    <col min="13322" max="13322" width="17.5703125" style="139" customWidth="1"/>
    <col min="13323" max="13323" width="14.42578125" style="139" customWidth="1"/>
    <col min="13324" max="13324" width="6.5703125" style="139" customWidth="1"/>
    <col min="13325" max="13325" width="9.140625" style="139"/>
    <col min="13326" max="13326" width="13.28515625" style="139" bestFit="1" customWidth="1"/>
    <col min="13327" max="13571" width="9.140625" style="139"/>
    <col min="13572" max="13572" width="3.28515625" style="139" customWidth="1"/>
    <col min="13573" max="13573" width="5.5703125" style="139" customWidth="1"/>
    <col min="13574" max="13574" width="29.5703125" style="139" customWidth="1"/>
    <col min="13575" max="13575" width="10.85546875" style="139" customWidth="1"/>
    <col min="13576" max="13576" width="20" style="139" customWidth="1"/>
    <col min="13577" max="13577" width="14" style="139" customWidth="1"/>
    <col min="13578" max="13578" width="17.5703125" style="139" customWidth="1"/>
    <col min="13579" max="13579" width="14.42578125" style="139" customWidth="1"/>
    <col min="13580" max="13580" width="6.5703125" style="139" customWidth="1"/>
    <col min="13581" max="13581" width="9.140625" style="139"/>
    <col min="13582" max="13582" width="13.28515625" style="139" bestFit="1" customWidth="1"/>
    <col min="13583" max="13827" width="9.140625" style="139"/>
    <col min="13828" max="13828" width="3.28515625" style="139" customWidth="1"/>
    <col min="13829" max="13829" width="5.5703125" style="139" customWidth="1"/>
    <col min="13830" max="13830" width="29.5703125" style="139" customWidth="1"/>
    <col min="13831" max="13831" width="10.85546875" style="139" customWidth="1"/>
    <col min="13832" max="13832" width="20" style="139" customWidth="1"/>
    <col min="13833" max="13833" width="14" style="139" customWidth="1"/>
    <col min="13834" max="13834" width="17.5703125" style="139" customWidth="1"/>
    <col min="13835" max="13835" width="14.42578125" style="139" customWidth="1"/>
    <col min="13836" max="13836" width="6.5703125" style="139" customWidth="1"/>
    <col min="13837" max="13837" width="9.140625" style="139"/>
    <col min="13838" max="13838" width="13.28515625" style="139" bestFit="1" customWidth="1"/>
    <col min="13839" max="14083" width="9.140625" style="139"/>
    <col min="14084" max="14084" width="3.28515625" style="139" customWidth="1"/>
    <col min="14085" max="14085" width="5.5703125" style="139" customWidth="1"/>
    <col min="14086" max="14086" width="29.5703125" style="139" customWidth="1"/>
    <col min="14087" max="14087" width="10.85546875" style="139" customWidth="1"/>
    <col min="14088" max="14088" width="20" style="139" customWidth="1"/>
    <col min="14089" max="14089" width="14" style="139" customWidth="1"/>
    <col min="14090" max="14090" width="17.5703125" style="139" customWidth="1"/>
    <col min="14091" max="14091" width="14.42578125" style="139" customWidth="1"/>
    <col min="14092" max="14092" width="6.5703125" style="139" customWidth="1"/>
    <col min="14093" max="14093" width="9.140625" style="139"/>
    <col min="14094" max="14094" width="13.28515625" style="139" bestFit="1" customWidth="1"/>
    <col min="14095" max="16384" width="9.140625" style="139"/>
  </cols>
  <sheetData>
    <row r="1" spans="1:10" x14ac:dyDescent="0.25">
      <c r="B1" s="327" t="s">
        <v>0</v>
      </c>
      <c r="C1" s="327"/>
      <c r="D1" s="327"/>
      <c r="E1" s="327"/>
      <c r="F1" s="327"/>
      <c r="G1" s="327"/>
      <c r="H1" s="327"/>
      <c r="I1" s="327"/>
    </row>
    <row r="2" spans="1:10" ht="12" customHeight="1" x14ac:dyDescent="0.25">
      <c r="B2" s="327" t="s">
        <v>553</v>
      </c>
      <c r="C2" s="327"/>
      <c r="D2" s="327"/>
      <c r="E2" s="327"/>
      <c r="F2" s="327"/>
      <c r="G2" s="327"/>
      <c r="H2" s="327"/>
      <c r="I2" s="327"/>
    </row>
    <row r="3" spans="1:10" ht="12" customHeight="1" x14ac:dyDescent="0.25">
      <c r="B3" s="328" t="s">
        <v>554</v>
      </c>
      <c r="C3" s="328"/>
      <c r="D3" s="328"/>
      <c r="E3" s="328"/>
      <c r="F3" s="328"/>
      <c r="G3" s="328"/>
      <c r="H3" s="328"/>
      <c r="I3" s="328"/>
    </row>
    <row r="4" spans="1:10" x14ac:dyDescent="0.25">
      <c r="B4" s="140"/>
      <c r="D4" s="140"/>
      <c r="E4" s="141"/>
      <c r="F4" s="140"/>
      <c r="G4" s="140"/>
      <c r="H4" s="140"/>
      <c r="I4" s="140"/>
      <c r="J4" s="142" t="s">
        <v>513</v>
      </c>
    </row>
    <row r="5" spans="1:10" s="148" customFormat="1" ht="24" x14ac:dyDescent="0.25">
      <c r="A5" s="143" t="s">
        <v>2</v>
      </c>
      <c r="B5" s="144" t="s">
        <v>3</v>
      </c>
      <c r="C5" s="126" t="s">
        <v>4</v>
      </c>
      <c r="D5" s="145" t="s">
        <v>5</v>
      </c>
      <c r="E5" s="146" t="s">
        <v>6</v>
      </c>
      <c r="F5" s="143" t="s">
        <v>7</v>
      </c>
      <c r="G5" s="143" t="s">
        <v>8</v>
      </c>
      <c r="H5" s="147" t="s">
        <v>9</v>
      </c>
      <c r="I5" s="143" t="s">
        <v>10</v>
      </c>
    </row>
    <row r="6" spans="1:10" ht="36" x14ac:dyDescent="0.25">
      <c r="A6" s="142">
        <v>1</v>
      </c>
      <c r="B6" s="149">
        <v>141</v>
      </c>
      <c r="C6" s="126" t="s">
        <v>11</v>
      </c>
      <c r="D6" s="150">
        <v>1250</v>
      </c>
      <c r="E6" s="126" t="s">
        <v>318</v>
      </c>
      <c r="F6" s="142" t="s">
        <v>12</v>
      </c>
      <c r="G6" s="142" t="s">
        <v>226</v>
      </c>
      <c r="H6" s="151">
        <v>247812.5</v>
      </c>
      <c r="I6" s="142" t="s">
        <v>13</v>
      </c>
    </row>
    <row r="7" spans="1:10" s="287" customFormat="1" ht="36" x14ac:dyDescent="0.25">
      <c r="A7" s="285">
        <v>2</v>
      </c>
      <c r="B7" s="149">
        <v>142</v>
      </c>
      <c r="C7" s="286" t="s">
        <v>11</v>
      </c>
      <c r="D7" s="285">
        <v>1300</v>
      </c>
      <c r="E7" s="286" t="s">
        <v>318</v>
      </c>
      <c r="F7" s="285" t="s">
        <v>12</v>
      </c>
      <c r="G7" s="285" t="s">
        <v>591</v>
      </c>
      <c r="H7" s="151">
        <v>291200</v>
      </c>
      <c r="I7" s="285" t="s">
        <v>13</v>
      </c>
    </row>
    <row r="8" spans="1:10" ht="36" x14ac:dyDescent="0.25">
      <c r="A8" s="142">
        <v>3</v>
      </c>
      <c r="B8" s="149">
        <v>141</v>
      </c>
      <c r="C8" s="126" t="s">
        <v>14</v>
      </c>
      <c r="D8" s="152">
        <v>250</v>
      </c>
      <c r="E8" s="126" t="s">
        <v>318</v>
      </c>
      <c r="F8" s="142" t="s">
        <v>12</v>
      </c>
      <c r="G8" s="142" t="s">
        <v>227</v>
      </c>
      <c r="H8" s="151">
        <v>140000</v>
      </c>
      <c r="I8" s="142" t="s">
        <v>13</v>
      </c>
    </row>
    <row r="9" spans="1:10" x14ac:dyDescent="0.25">
      <c r="A9" s="142">
        <v>4</v>
      </c>
      <c r="B9" s="149">
        <v>141</v>
      </c>
      <c r="C9" s="126" t="s">
        <v>15</v>
      </c>
      <c r="D9" s="150">
        <v>10</v>
      </c>
      <c r="E9" s="153" t="s">
        <v>317</v>
      </c>
      <c r="F9" s="142" t="s">
        <v>12</v>
      </c>
      <c r="G9" s="142" t="s">
        <v>228</v>
      </c>
      <c r="H9" s="151">
        <v>5980</v>
      </c>
      <c r="I9" s="142" t="s">
        <v>13</v>
      </c>
    </row>
    <row r="10" spans="1:10" s="287" customFormat="1" x14ac:dyDescent="0.25">
      <c r="A10" s="285">
        <v>5</v>
      </c>
      <c r="B10" s="149">
        <v>141</v>
      </c>
      <c r="C10" s="286" t="s">
        <v>15</v>
      </c>
      <c r="D10" s="150">
        <v>40</v>
      </c>
      <c r="E10" s="153" t="s">
        <v>592</v>
      </c>
      <c r="F10" s="285" t="s">
        <v>12</v>
      </c>
      <c r="G10" s="285" t="s">
        <v>593</v>
      </c>
      <c r="H10" s="151">
        <v>15600</v>
      </c>
      <c r="I10" s="285" t="s">
        <v>13</v>
      </c>
    </row>
    <row r="11" spans="1:10" x14ac:dyDescent="0.25">
      <c r="A11" s="142">
        <v>6</v>
      </c>
      <c r="B11" s="149">
        <v>141</v>
      </c>
      <c r="C11" s="126" t="s">
        <v>313</v>
      </c>
      <c r="D11" s="150"/>
      <c r="E11" s="153" t="s">
        <v>314</v>
      </c>
      <c r="F11" s="142" t="s">
        <v>12</v>
      </c>
      <c r="G11" s="142" t="s">
        <v>315</v>
      </c>
      <c r="H11" s="151">
        <v>30000</v>
      </c>
      <c r="I11" s="285" t="s">
        <v>13</v>
      </c>
    </row>
    <row r="12" spans="1:10" x14ac:dyDescent="0.25">
      <c r="A12" s="142">
        <v>7</v>
      </c>
      <c r="B12" s="149">
        <v>141</v>
      </c>
      <c r="C12" s="126" t="s">
        <v>16</v>
      </c>
      <c r="D12" s="150">
        <v>125</v>
      </c>
      <c r="E12" s="153" t="s">
        <v>316</v>
      </c>
      <c r="F12" s="142" t="s">
        <v>12</v>
      </c>
      <c r="G12" s="142" t="s">
        <v>229</v>
      </c>
      <c r="H12" s="151">
        <v>42250</v>
      </c>
      <c r="I12" s="142" t="s">
        <v>13</v>
      </c>
    </row>
    <row r="13" spans="1:10" s="159" customFormat="1" ht="12" customHeight="1" x14ac:dyDescent="0.25">
      <c r="A13" s="329" t="s">
        <v>17</v>
      </c>
      <c r="B13" s="330"/>
      <c r="C13" s="330"/>
      <c r="D13" s="154"/>
      <c r="E13" s="155"/>
      <c r="F13" s="156"/>
      <c r="G13" s="156"/>
      <c r="H13" s="157">
        <f>SUM(H6:H12)</f>
        <v>772842.5</v>
      </c>
      <c r="I13" s="158"/>
    </row>
    <row r="14" spans="1:10" s="164" customFormat="1" ht="24" x14ac:dyDescent="0.25">
      <c r="A14" s="160">
        <v>1</v>
      </c>
      <c r="B14" s="161">
        <v>142</v>
      </c>
      <c r="C14" s="127" t="s">
        <v>18</v>
      </c>
      <c r="D14" s="162">
        <v>6</v>
      </c>
      <c r="E14" s="127" t="s">
        <v>19</v>
      </c>
      <c r="F14" s="160" t="s">
        <v>20</v>
      </c>
      <c r="G14" s="160" t="s">
        <v>21</v>
      </c>
      <c r="H14" s="163">
        <v>110000000</v>
      </c>
      <c r="I14" s="160" t="s">
        <v>13</v>
      </c>
    </row>
    <row r="15" spans="1:10" ht="24" x14ac:dyDescent="0.25">
      <c r="A15" s="142"/>
      <c r="B15" s="149">
        <v>142</v>
      </c>
      <c r="C15" s="126" t="s">
        <v>27</v>
      </c>
      <c r="D15" s="165">
        <v>350</v>
      </c>
      <c r="E15" s="303" t="s">
        <v>28</v>
      </c>
      <c r="F15" s="306" t="s">
        <v>12</v>
      </c>
      <c r="G15" s="309" t="s">
        <v>29</v>
      </c>
      <c r="H15" s="312">
        <v>241090</v>
      </c>
      <c r="I15" s="309" t="s">
        <v>13</v>
      </c>
    </row>
    <row r="16" spans="1:10" ht="24" x14ac:dyDescent="0.25">
      <c r="A16" s="142"/>
      <c r="B16" s="149">
        <v>142</v>
      </c>
      <c r="C16" s="126" t="s">
        <v>30</v>
      </c>
      <c r="D16" s="165">
        <v>510</v>
      </c>
      <c r="E16" s="304"/>
      <c r="F16" s="307"/>
      <c r="G16" s="310"/>
      <c r="H16" s="313"/>
      <c r="I16" s="310"/>
    </row>
    <row r="17" spans="1:9" x14ac:dyDescent="0.25">
      <c r="A17" s="142"/>
      <c r="B17" s="149">
        <v>142</v>
      </c>
      <c r="C17" s="126" t="s">
        <v>31</v>
      </c>
      <c r="D17" s="165">
        <v>20</v>
      </c>
      <c r="E17" s="304"/>
      <c r="F17" s="307"/>
      <c r="G17" s="310"/>
      <c r="H17" s="313"/>
      <c r="I17" s="310"/>
    </row>
    <row r="18" spans="1:9" x14ac:dyDescent="0.25">
      <c r="A18" s="166"/>
      <c r="B18" s="149">
        <v>142</v>
      </c>
      <c r="C18" s="126" t="s">
        <v>32</v>
      </c>
      <c r="D18" s="165">
        <v>6000</v>
      </c>
      <c r="E18" s="304"/>
      <c r="F18" s="307"/>
      <c r="G18" s="311"/>
      <c r="H18" s="314"/>
      <c r="I18" s="311"/>
    </row>
    <row r="19" spans="1:9" s="287" customFormat="1" ht="24" x14ac:dyDescent="0.25">
      <c r="A19" s="280"/>
      <c r="B19" s="149">
        <v>142</v>
      </c>
      <c r="C19" s="286" t="s">
        <v>32</v>
      </c>
      <c r="D19" s="165">
        <v>20000</v>
      </c>
      <c r="E19" s="305"/>
      <c r="F19" s="308"/>
      <c r="G19" s="281" t="s">
        <v>594</v>
      </c>
      <c r="H19" s="284">
        <v>601090</v>
      </c>
      <c r="I19" s="281" t="s">
        <v>13</v>
      </c>
    </row>
    <row r="20" spans="1:9" s="287" customFormat="1" x14ac:dyDescent="0.25">
      <c r="A20" s="280"/>
      <c r="B20" s="149">
        <v>142</v>
      </c>
      <c r="C20" s="286" t="s">
        <v>32</v>
      </c>
      <c r="D20" s="165">
        <v>15000</v>
      </c>
      <c r="E20" s="291" t="s">
        <v>37</v>
      </c>
      <c r="F20" s="292" t="s">
        <v>12</v>
      </c>
      <c r="G20" s="281" t="s">
        <v>595</v>
      </c>
      <c r="H20" s="284">
        <v>255000</v>
      </c>
      <c r="I20" s="281"/>
    </row>
    <row r="21" spans="1:9" x14ac:dyDescent="0.25">
      <c r="A21" s="166"/>
      <c r="B21" s="149">
        <v>142</v>
      </c>
      <c r="C21" s="126" t="s">
        <v>33</v>
      </c>
      <c r="D21" s="165">
        <v>275</v>
      </c>
      <c r="E21" s="126" t="s">
        <v>34</v>
      </c>
      <c r="F21" s="142" t="s">
        <v>12</v>
      </c>
      <c r="G21" s="142" t="s">
        <v>35</v>
      </c>
      <c r="H21" s="151">
        <v>65450</v>
      </c>
      <c r="I21" s="142" t="s">
        <v>13</v>
      </c>
    </row>
    <row r="22" spans="1:9" x14ac:dyDescent="0.25">
      <c r="A22" s="166"/>
      <c r="B22" s="149">
        <v>142</v>
      </c>
      <c r="C22" s="126" t="s">
        <v>36</v>
      </c>
      <c r="D22" s="165">
        <v>40</v>
      </c>
      <c r="E22" s="317" t="s">
        <v>37</v>
      </c>
      <c r="F22" s="309" t="s">
        <v>12</v>
      </c>
      <c r="G22" s="309" t="s">
        <v>38</v>
      </c>
      <c r="H22" s="312">
        <v>918150</v>
      </c>
      <c r="I22" s="309" t="s">
        <v>13</v>
      </c>
    </row>
    <row r="23" spans="1:9" x14ac:dyDescent="0.25">
      <c r="A23" s="166"/>
      <c r="B23" s="149">
        <v>142</v>
      </c>
      <c r="C23" s="126" t="s">
        <v>39</v>
      </c>
      <c r="D23" s="165">
        <v>6</v>
      </c>
      <c r="E23" s="319"/>
      <c r="F23" s="310"/>
      <c r="G23" s="310"/>
      <c r="H23" s="313"/>
      <c r="I23" s="310"/>
    </row>
    <row r="24" spans="1:9" x14ac:dyDescent="0.25">
      <c r="A24" s="166"/>
      <c r="B24" s="149">
        <v>142</v>
      </c>
      <c r="C24" s="126" t="s">
        <v>40</v>
      </c>
      <c r="D24" s="165">
        <v>2</v>
      </c>
      <c r="E24" s="319"/>
      <c r="F24" s="310"/>
      <c r="G24" s="310"/>
      <c r="H24" s="313"/>
      <c r="I24" s="310"/>
    </row>
    <row r="25" spans="1:9" x14ac:dyDescent="0.25">
      <c r="A25" s="166"/>
      <c r="B25" s="149">
        <v>142</v>
      </c>
      <c r="C25" s="126" t="s">
        <v>41</v>
      </c>
      <c r="D25" s="165">
        <v>6</v>
      </c>
      <c r="E25" s="319"/>
      <c r="F25" s="310"/>
      <c r="G25" s="310"/>
      <c r="H25" s="313"/>
      <c r="I25" s="310"/>
    </row>
    <row r="26" spans="1:9" x14ac:dyDescent="0.25">
      <c r="A26" s="166"/>
      <c r="B26" s="167">
        <v>142</v>
      </c>
      <c r="C26" s="128" t="s">
        <v>42</v>
      </c>
      <c r="D26" s="165">
        <v>50</v>
      </c>
      <c r="E26" s="318"/>
      <c r="F26" s="311"/>
      <c r="G26" s="311"/>
      <c r="H26" s="314"/>
      <c r="I26" s="311"/>
    </row>
    <row r="27" spans="1:9" ht="24" customHeight="1" x14ac:dyDescent="0.25">
      <c r="A27" s="166"/>
      <c r="B27" s="309">
        <v>142</v>
      </c>
      <c r="C27" s="126" t="s">
        <v>40</v>
      </c>
      <c r="D27" s="165">
        <v>5</v>
      </c>
      <c r="E27" s="317" t="s">
        <v>298</v>
      </c>
      <c r="F27" s="166"/>
      <c r="G27" s="309" t="s">
        <v>232</v>
      </c>
      <c r="H27" s="312">
        <v>62375</v>
      </c>
      <c r="I27" s="309" t="s">
        <v>13</v>
      </c>
    </row>
    <row r="28" spans="1:9" x14ac:dyDescent="0.25">
      <c r="A28" s="166"/>
      <c r="B28" s="311"/>
      <c r="C28" s="126" t="s">
        <v>36</v>
      </c>
      <c r="D28" s="165">
        <v>50</v>
      </c>
      <c r="E28" s="318"/>
      <c r="F28" s="166"/>
      <c r="G28" s="311"/>
      <c r="H28" s="314"/>
      <c r="I28" s="311"/>
    </row>
    <row r="29" spans="1:9" s="142" customFormat="1" ht="24" x14ac:dyDescent="0.25">
      <c r="B29" s="309">
        <v>142</v>
      </c>
      <c r="C29" s="168" t="s">
        <v>286</v>
      </c>
      <c r="D29" s="142">
        <v>20</v>
      </c>
      <c r="E29" s="326" t="s">
        <v>298</v>
      </c>
      <c r="F29" s="309" t="s">
        <v>259</v>
      </c>
      <c r="G29" s="309" t="s">
        <v>299</v>
      </c>
      <c r="H29" s="312">
        <v>896280</v>
      </c>
      <c r="I29" s="309" t="s">
        <v>13</v>
      </c>
    </row>
    <row r="30" spans="1:9" s="142" customFormat="1" ht="24" x14ac:dyDescent="0.25">
      <c r="B30" s="310"/>
      <c r="C30" s="168" t="s">
        <v>287</v>
      </c>
      <c r="D30" s="142">
        <v>1</v>
      </c>
      <c r="E30" s="326"/>
      <c r="F30" s="310"/>
      <c r="G30" s="310"/>
      <c r="H30" s="313"/>
      <c r="I30" s="310"/>
    </row>
    <row r="31" spans="1:9" s="142" customFormat="1" ht="24" x14ac:dyDescent="0.25">
      <c r="B31" s="310"/>
      <c r="C31" s="168" t="s">
        <v>288</v>
      </c>
      <c r="D31" s="142">
        <v>2</v>
      </c>
      <c r="E31" s="326"/>
      <c r="F31" s="310"/>
      <c r="G31" s="310"/>
      <c r="H31" s="313"/>
      <c r="I31" s="310"/>
    </row>
    <row r="32" spans="1:9" s="142" customFormat="1" ht="36" x14ac:dyDescent="0.25">
      <c r="B32" s="310"/>
      <c r="C32" s="168" t="s">
        <v>289</v>
      </c>
      <c r="D32" s="142">
        <v>2</v>
      </c>
      <c r="E32" s="326"/>
      <c r="F32" s="310"/>
      <c r="G32" s="310"/>
      <c r="H32" s="313"/>
      <c r="I32" s="310"/>
    </row>
    <row r="33" spans="1:11" s="142" customFormat="1" ht="36" x14ac:dyDescent="0.25">
      <c r="B33" s="310"/>
      <c r="C33" s="168" t="s">
        <v>290</v>
      </c>
      <c r="D33" s="142">
        <v>4</v>
      </c>
      <c r="E33" s="326"/>
      <c r="F33" s="310"/>
      <c r="G33" s="310"/>
      <c r="H33" s="313"/>
      <c r="I33" s="310"/>
    </row>
    <row r="34" spans="1:11" s="142" customFormat="1" ht="48" x14ac:dyDescent="0.25">
      <c r="B34" s="310"/>
      <c r="C34" s="168" t="s">
        <v>291</v>
      </c>
      <c r="D34" s="142">
        <v>250</v>
      </c>
      <c r="E34" s="326"/>
      <c r="F34" s="310"/>
      <c r="G34" s="310"/>
      <c r="H34" s="313"/>
      <c r="I34" s="310"/>
    </row>
    <row r="35" spans="1:11" s="142" customFormat="1" x14ac:dyDescent="0.25">
      <c r="B35" s="310"/>
      <c r="C35" s="168" t="s">
        <v>292</v>
      </c>
      <c r="D35" s="142">
        <v>10</v>
      </c>
      <c r="E35" s="326"/>
      <c r="F35" s="310"/>
      <c r="G35" s="310"/>
      <c r="H35" s="313"/>
      <c r="I35" s="310"/>
    </row>
    <row r="36" spans="1:11" s="142" customFormat="1" x14ac:dyDescent="0.25">
      <c r="B36" s="310"/>
      <c r="C36" s="168" t="s">
        <v>293</v>
      </c>
      <c r="D36" s="142">
        <v>12</v>
      </c>
      <c r="E36" s="326"/>
      <c r="F36" s="310"/>
      <c r="G36" s="310"/>
      <c r="H36" s="313"/>
      <c r="I36" s="310"/>
    </row>
    <row r="37" spans="1:11" s="142" customFormat="1" ht="24" x14ac:dyDescent="0.25">
      <c r="B37" s="310"/>
      <c r="C37" s="168" t="s">
        <v>294</v>
      </c>
      <c r="D37" s="142">
        <v>2</v>
      </c>
      <c r="E37" s="326"/>
      <c r="F37" s="310"/>
      <c r="G37" s="310"/>
      <c r="H37" s="313"/>
      <c r="I37" s="310"/>
    </row>
    <row r="38" spans="1:11" s="142" customFormat="1" ht="24" x14ac:dyDescent="0.25">
      <c r="B38" s="310"/>
      <c r="C38" s="168" t="s">
        <v>295</v>
      </c>
      <c r="D38" s="142">
        <v>2</v>
      </c>
      <c r="E38" s="326"/>
      <c r="F38" s="310"/>
      <c r="G38" s="310"/>
      <c r="H38" s="313"/>
      <c r="I38" s="310"/>
    </row>
    <row r="39" spans="1:11" s="142" customFormat="1" ht="24" x14ac:dyDescent="0.25">
      <c r="B39" s="310"/>
      <c r="C39" s="168" t="s">
        <v>296</v>
      </c>
      <c r="D39" s="142">
        <v>2</v>
      </c>
      <c r="E39" s="326"/>
      <c r="F39" s="310"/>
      <c r="G39" s="310"/>
      <c r="H39" s="313"/>
      <c r="I39" s="310"/>
    </row>
    <row r="40" spans="1:11" s="142" customFormat="1" ht="24" x14ac:dyDescent="0.25">
      <c r="B40" s="311"/>
      <c r="C40" s="168" t="s">
        <v>297</v>
      </c>
      <c r="D40" s="142">
        <v>4</v>
      </c>
      <c r="E40" s="326"/>
      <c r="F40" s="311"/>
      <c r="G40" s="311"/>
      <c r="H40" s="314"/>
      <c r="I40" s="311"/>
    </row>
    <row r="41" spans="1:11" x14ac:dyDescent="0.25">
      <c r="A41" s="166"/>
      <c r="B41" s="169">
        <v>142</v>
      </c>
      <c r="C41" s="129" t="s">
        <v>43</v>
      </c>
      <c r="D41" s="170">
        <v>6</v>
      </c>
      <c r="E41" s="129" t="s">
        <v>44</v>
      </c>
      <c r="F41" s="171" t="s">
        <v>12</v>
      </c>
      <c r="G41" s="171" t="s">
        <v>45</v>
      </c>
      <c r="H41" s="172">
        <v>3259194</v>
      </c>
      <c r="I41" s="171" t="s">
        <v>13</v>
      </c>
    </row>
    <row r="42" spans="1:11" ht="36" x14ac:dyDescent="0.25">
      <c r="A42" s="166"/>
      <c r="B42" s="149">
        <v>142</v>
      </c>
      <c r="C42" s="126" t="s">
        <v>49</v>
      </c>
      <c r="D42" s="165">
        <v>24</v>
      </c>
      <c r="E42" s="326" t="s">
        <v>50</v>
      </c>
      <c r="F42" s="309" t="s">
        <v>12</v>
      </c>
      <c r="G42" s="309" t="s">
        <v>51</v>
      </c>
      <c r="H42" s="312"/>
      <c r="I42" s="309" t="s">
        <v>13</v>
      </c>
    </row>
    <row r="43" spans="1:11" ht="36" x14ac:dyDescent="0.25">
      <c r="A43" s="166"/>
      <c r="B43" s="149">
        <v>142</v>
      </c>
      <c r="C43" s="126" t="s">
        <v>52</v>
      </c>
      <c r="D43" s="165">
        <v>24</v>
      </c>
      <c r="E43" s="326"/>
      <c r="F43" s="310"/>
      <c r="G43" s="311"/>
      <c r="H43" s="314"/>
      <c r="I43" s="310"/>
      <c r="K43" s="139" t="s">
        <v>529</v>
      </c>
    </row>
    <row r="44" spans="1:11" ht="36" x14ac:dyDescent="0.25">
      <c r="A44" s="166"/>
      <c r="B44" s="149">
        <v>142</v>
      </c>
      <c r="C44" s="126" t="s">
        <v>52</v>
      </c>
      <c r="D44" s="165">
        <v>36</v>
      </c>
      <c r="E44" s="326"/>
      <c r="F44" s="311"/>
      <c r="G44" s="171" t="s">
        <v>230</v>
      </c>
      <c r="H44" s="172">
        <v>8352120</v>
      </c>
      <c r="I44" s="311"/>
    </row>
    <row r="45" spans="1:11" x14ac:dyDescent="0.25">
      <c r="A45" s="166"/>
      <c r="B45" s="309">
        <v>142</v>
      </c>
      <c r="C45" s="126" t="s">
        <v>300</v>
      </c>
      <c r="D45" s="165">
        <v>300</v>
      </c>
      <c r="E45" s="319"/>
      <c r="F45" s="310"/>
      <c r="G45" s="309" t="s">
        <v>303</v>
      </c>
      <c r="H45" s="312">
        <v>8042000</v>
      </c>
      <c r="I45" s="310"/>
    </row>
    <row r="46" spans="1:11" x14ac:dyDescent="0.25">
      <c r="A46" s="166"/>
      <c r="B46" s="310"/>
      <c r="C46" s="126" t="s">
        <v>301</v>
      </c>
      <c r="D46" s="165">
        <v>1</v>
      </c>
      <c r="E46" s="319"/>
      <c r="F46" s="310"/>
      <c r="G46" s="310"/>
      <c r="H46" s="313"/>
      <c r="I46" s="310"/>
      <c r="J46" s="139">
        <v>42000</v>
      </c>
    </row>
    <row r="47" spans="1:11" ht="24" x14ac:dyDescent="0.25">
      <c r="A47" s="166"/>
      <c r="B47" s="311"/>
      <c r="C47" s="126" t="s">
        <v>302</v>
      </c>
      <c r="D47" s="165">
        <v>10</v>
      </c>
      <c r="E47" s="318"/>
      <c r="F47" s="311"/>
      <c r="G47" s="311"/>
      <c r="H47" s="314"/>
      <c r="I47" s="311"/>
      <c r="J47" s="173">
        <v>500000</v>
      </c>
    </row>
    <row r="48" spans="1:11" ht="36" x14ac:dyDescent="0.25">
      <c r="A48" s="166"/>
      <c r="B48" s="149">
        <v>142</v>
      </c>
      <c r="C48" s="126" t="s">
        <v>56</v>
      </c>
      <c r="D48" s="165">
        <v>72</v>
      </c>
      <c r="E48" s="317" t="s">
        <v>50</v>
      </c>
      <c r="F48" s="309" t="s">
        <v>12</v>
      </c>
      <c r="G48" s="142" t="s">
        <v>231</v>
      </c>
      <c r="H48" s="151"/>
      <c r="I48" s="309" t="s">
        <v>13</v>
      </c>
      <c r="K48" s="139" t="s">
        <v>530</v>
      </c>
    </row>
    <row r="49" spans="1:11" ht="36" x14ac:dyDescent="0.25">
      <c r="A49" s="166"/>
      <c r="B49" s="149">
        <v>142</v>
      </c>
      <c r="C49" s="126" t="s">
        <v>56</v>
      </c>
      <c r="D49" s="165">
        <v>120</v>
      </c>
      <c r="E49" s="319"/>
      <c r="F49" s="310"/>
      <c r="G49" s="174" t="s">
        <v>232</v>
      </c>
      <c r="H49" s="175"/>
      <c r="I49" s="310"/>
      <c r="K49" s="139">
        <v>11706000</v>
      </c>
    </row>
    <row r="50" spans="1:11" ht="36" x14ac:dyDescent="0.25">
      <c r="A50" s="166"/>
      <c r="B50" s="149">
        <v>142</v>
      </c>
      <c r="C50" s="126" t="s">
        <v>56</v>
      </c>
      <c r="D50" s="165">
        <v>168</v>
      </c>
      <c r="E50" s="318"/>
      <c r="F50" s="311"/>
      <c r="G50" s="174" t="s">
        <v>233</v>
      </c>
      <c r="H50" s="175">
        <v>16388400</v>
      </c>
      <c r="I50" s="311"/>
    </row>
    <row r="51" spans="1:11" ht="36" x14ac:dyDescent="0.25">
      <c r="A51" s="166"/>
      <c r="B51" s="167">
        <v>142</v>
      </c>
      <c r="C51" s="126" t="s">
        <v>57</v>
      </c>
      <c r="D51" s="165">
        <v>2000</v>
      </c>
      <c r="E51" s="128" t="s">
        <v>58</v>
      </c>
      <c r="F51" s="174" t="s">
        <v>59</v>
      </c>
      <c r="G51" s="174" t="s">
        <v>60</v>
      </c>
      <c r="H51" s="175">
        <v>27500000</v>
      </c>
      <c r="I51" s="142" t="s">
        <v>13</v>
      </c>
    </row>
    <row r="52" spans="1:11" ht="24" customHeight="1" x14ac:dyDescent="0.25">
      <c r="A52" s="166"/>
      <c r="B52" s="167">
        <v>142</v>
      </c>
      <c r="C52" s="126" t="s">
        <v>61</v>
      </c>
      <c r="D52" s="165">
        <v>41</v>
      </c>
      <c r="E52" s="317" t="s">
        <v>62</v>
      </c>
      <c r="F52" s="309" t="s">
        <v>12</v>
      </c>
      <c r="G52" s="309" t="s">
        <v>63</v>
      </c>
      <c r="H52" s="312">
        <v>186322</v>
      </c>
      <c r="I52" s="309" t="s">
        <v>13</v>
      </c>
    </row>
    <row r="53" spans="1:11" ht="24" customHeight="1" x14ac:dyDescent="0.25">
      <c r="A53" s="166"/>
      <c r="B53" s="167">
        <v>142</v>
      </c>
      <c r="C53" s="126" t="s">
        <v>64</v>
      </c>
      <c r="D53" s="165">
        <v>900</v>
      </c>
      <c r="E53" s="319"/>
      <c r="F53" s="310"/>
      <c r="G53" s="310"/>
      <c r="H53" s="313"/>
      <c r="I53" s="310"/>
    </row>
    <row r="54" spans="1:11" x14ac:dyDescent="0.25">
      <c r="A54" s="166"/>
      <c r="B54" s="167">
        <v>142</v>
      </c>
      <c r="C54" s="126" t="s">
        <v>65</v>
      </c>
      <c r="D54" s="165">
        <v>147</v>
      </c>
      <c r="E54" s="319"/>
      <c r="F54" s="310"/>
      <c r="G54" s="310"/>
      <c r="H54" s="313"/>
      <c r="I54" s="310"/>
    </row>
    <row r="55" spans="1:11" x14ac:dyDescent="0.25">
      <c r="A55" s="166"/>
      <c r="B55" s="167">
        <v>142</v>
      </c>
      <c r="C55" s="126" t="s">
        <v>66</v>
      </c>
      <c r="D55" s="165">
        <v>250</v>
      </c>
      <c r="E55" s="318"/>
      <c r="F55" s="311"/>
      <c r="G55" s="311"/>
      <c r="H55" s="314"/>
      <c r="I55" s="311"/>
    </row>
    <row r="56" spans="1:11" x14ac:dyDescent="0.25">
      <c r="A56" s="171"/>
      <c r="B56" s="169">
        <v>142</v>
      </c>
      <c r="C56" s="130" t="s">
        <v>74</v>
      </c>
      <c r="D56" s="150">
        <v>300</v>
      </c>
      <c r="E56" s="129" t="s">
        <v>75</v>
      </c>
      <c r="F56" s="171" t="s">
        <v>59</v>
      </c>
      <c r="G56" s="171" t="s">
        <v>76</v>
      </c>
      <c r="H56" s="172">
        <v>2745000</v>
      </c>
      <c r="I56" s="172" t="s">
        <v>13</v>
      </c>
      <c r="J56" s="173">
        <v>549000</v>
      </c>
    </row>
    <row r="57" spans="1:11" ht="24" x14ac:dyDescent="0.25">
      <c r="A57" s="310"/>
      <c r="B57" s="315"/>
      <c r="C57" s="131" t="s">
        <v>77</v>
      </c>
      <c r="D57" s="176">
        <v>5</v>
      </c>
      <c r="E57" s="65" t="s">
        <v>78</v>
      </c>
      <c r="F57" s="142" t="s">
        <v>12</v>
      </c>
      <c r="G57" s="142" t="s">
        <v>79</v>
      </c>
      <c r="H57" s="151">
        <v>115920</v>
      </c>
      <c r="I57" s="310"/>
    </row>
    <row r="58" spans="1:11" ht="24" x14ac:dyDescent="0.25">
      <c r="A58" s="310"/>
      <c r="B58" s="315"/>
      <c r="C58" s="65" t="s">
        <v>80</v>
      </c>
      <c r="D58" s="150">
        <v>5</v>
      </c>
      <c r="E58" s="65" t="s">
        <v>78</v>
      </c>
      <c r="F58" s="142" t="s">
        <v>12</v>
      </c>
      <c r="G58" s="142" t="s">
        <v>81</v>
      </c>
      <c r="H58" s="151">
        <v>244188</v>
      </c>
      <c r="I58" s="310"/>
    </row>
    <row r="59" spans="1:11" ht="24" x14ac:dyDescent="0.25">
      <c r="A59" s="311"/>
      <c r="B59" s="316"/>
      <c r="C59" s="132" t="s">
        <v>82</v>
      </c>
      <c r="D59" s="150">
        <v>70</v>
      </c>
      <c r="E59" s="65" t="s">
        <v>78</v>
      </c>
      <c r="F59" s="309" t="s">
        <v>12</v>
      </c>
      <c r="G59" s="309" t="s">
        <v>83</v>
      </c>
      <c r="H59" s="172">
        <v>1125196.8</v>
      </c>
      <c r="I59" s="311"/>
    </row>
    <row r="60" spans="1:11" ht="24" x14ac:dyDescent="0.25">
      <c r="A60" s="309">
        <v>7</v>
      </c>
      <c r="B60" s="324">
        <v>142</v>
      </c>
      <c r="C60" s="132" t="s">
        <v>84</v>
      </c>
      <c r="D60" s="150">
        <v>5</v>
      </c>
      <c r="E60" s="65" t="s">
        <v>78</v>
      </c>
      <c r="F60" s="311"/>
      <c r="G60" s="311"/>
      <c r="H60" s="172">
        <v>87584</v>
      </c>
      <c r="I60" s="309" t="s">
        <v>13</v>
      </c>
    </row>
    <row r="61" spans="1:11" ht="24" x14ac:dyDescent="0.25">
      <c r="A61" s="310"/>
      <c r="B61" s="315"/>
      <c r="C61" s="65" t="s">
        <v>85</v>
      </c>
      <c r="D61" s="150">
        <v>2</v>
      </c>
      <c r="E61" s="65" t="s">
        <v>78</v>
      </c>
      <c r="F61" s="142" t="s">
        <v>12</v>
      </c>
      <c r="G61" s="142" t="s">
        <v>86</v>
      </c>
      <c r="H61" s="172">
        <v>57084.56</v>
      </c>
      <c r="I61" s="310"/>
    </row>
    <row r="62" spans="1:11" x14ac:dyDescent="0.25">
      <c r="A62" s="166"/>
      <c r="B62" s="323">
        <v>142</v>
      </c>
      <c r="C62" s="168" t="s">
        <v>273</v>
      </c>
      <c r="D62" s="177">
        <v>1</v>
      </c>
      <c r="E62" s="317" t="s">
        <v>278</v>
      </c>
      <c r="F62" s="323" t="s">
        <v>12</v>
      </c>
      <c r="G62" s="323" t="s">
        <v>279</v>
      </c>
      <c r="H62" s="325">
        <v>1662000</v>
      </c>
      <c r="I62" s="309" t="s">
        <v>13</v>
      </c>
    </row>
    <row r="63" spans="1:11" ht="13.5" customHeight="1" x14ac:dyDescent="0.25">
      <c r="A63" s="166"/>
      <c r="B63" s="323"/>
      <c r="C63" s="168" t="s">
        <v>274</v>
      </c>
      <c r="D63" s="177">
        <v>1</v>
      </c>
      <c r="E63" s="319"/>
      <c r="F63" s="323"/>
      <c r="G63" s="323"/>
      <c r="H63" s="325"/>
      <c r="I63" s="310"/>
    </row>
    <row r="64" spans="1:11" ht="13.5" customHeight="1" x14ac:dyDescent="0.25">
      <c r="A64" s="166"/>
      <c r="B64" s="323"/>
      <c r="C64" s="168" t="s">
        <v>275</v>
      </c>
      <c r="D64" s="177">
        <v>80</v>
      </c>
      <c r="E64" s="319"/>
      <c r="F64" s="323"/>
      <c r="G64" s="323"/>
      <c r="H64" s="325"/>
      <c r="I64" s="310"/>
    </row>
    <row r="65" spans="1:10" ht="13.5" customHeight="1" x14ac:dyDescent="0.25">
      <c r="A65" s="166"/>
      <c r="B65" s="323"/>
      <c r="C65" s="168" t="s">
        <v>276</v>
      </c>
      <c r="D65" s="177">
        <v>10</v>
      </c>
      <c r="E65" s="319"/>
      <c r="F65" s="323"/>
      <c r="G65" s="323"/>
      <c r="H65" s="325"/>
      <c r="I65" s="310"/>
    </row>
    <row r="66" spans="1:10" ht="13.5" customHeight="1" x14ac:dyDescent="0.25">
      <c r="A66" s="166"/>
      <c r="B66" s="323"/>
      <c r="C66" s="168" t="s">
        <v>277</v>
      </c>
      <c r="D66" s="177">
        <v>5</v>
      </c>
      <c r="E66" s="318"/>
      <c r="F66" s="323"/>
      <c r="G66" s="323"/>
      <c r="H66" s="325"/>
      <c r="I66" s="311"/>
    </row>
    <row r="67" spans="1:10" ht="13.5" customHeight="1" x14ac:dyDescent="0.25">
      <c r="A67" s="166"/>
      <c r="B67" s="309">
        <v>142</v>
      </c>
      <c r="C67" s="133" t="s">
        <v>280</v>
      </c>
      <c r="D67" s="178">
        <v>3</v>
      </c>
      <c r="E67" s="317" t="s">
        <v>278</v>
      </c>
      <c r="F67" s="323" t="s">
        <v>259</v>
      </c>
      <c r="G67" s="309" t="s">
        <v>282</v>
      </c>
      <c r="H67" s="325">
        <v>171300</v>
      </c>
      <c r="I67" s="309" t="s">
        <v>13</v>
      </c>
      <c r="J67" s="321">
        <v>0</v>
      </c>
    </row>
    <row r="68" spans="1:10" ht="13.5" customHeight="1" x14ac:dyDescent="0.25">
      <c r="A68" s="166"/>
      <c r="B68" s="311"/>
      <c r="C68" s="130" t="s">
        <v>281</v>
      </c>
      <c r="D68" s="178">
        <v>3</v>
      </c>
      <c r="E68" s="318"/>
      <c r="F68" s="323"/>
      <c r="G68" s="311"/>
      <c r="H68" s="325"/>
      <c r="I68" s="311"/>
      <c r="J68" s="321"/>
    </row>
    <row r="69" spans="1:10" x14ac:dyDescent="0.25">
      <c r="A69" s="142">
        <v>25</v>
      </c>
      <c r="B69" s="149">
        <v>142</v>
      </c>
      <c r="C69" s="130" t="s">
        <v>101</v>
      </c>
      <c r="D69" s="150">
        <v>6500</v>
      </c>
      <c r="E69" s="126" t="s">
        <v>102</v>
      </c>
      <c r="F69" s="142" t="s">
        <v>12</v>
      </c>
      <c r="G69" s="142" t="s">
        <v>103</v>
      </c>
      <c r="H69" s="151">
        <v>3055000</v>
      </c>
      <c r="I69" s="142" t="s">
        <v>13</v>
      </c>
    </row>
    <row r="70" spans="1:10" ht="36" x14ac:dyDescent="0.25">
      <c r="A70" s="166"/>
      <c r="B70" s="179">
        <v>142</v>
      </c>
      <c r="C70" s="130" t="s">
        <v>104</v>
      </c>
      <c r="D70" s="150">
        <v>24</v>
      </c>
      <c r="E70" s="317" t="s">
        <v>24</v>
      </c>
      <c r="F70" s="309" t="s">
        <v>59</v>
      </c>
      <c r="G70" s="309" t="s">
        <v>466</v>
      </c>
      <c r="H70" s="312"/>
      <c r="I70" s="309"/>
    </row>
    <row r="71" spans="1:10" ht="36" x14ac:dyDescent="0.25">
      <c r="A71" s="309">
        <v>31</v>
      </c>
      <c r="B71" s="324">
        <v>142</v>
      </c>
      <c r="C71" s="130" t="s">
        <v>106</v>
      </c>
      <c r="D71" s="150">
        <v>7</v>
      </c>
      <c r="E71" s="319"/>
      <c r="F71" s="310"/>
      <c r="G71" s="310"/>
      <c r="H71" s="313"/>
      <c r="I71" s="310"/>
    </row>
    <row r="72" spans="1:10" ht="48" x14ac:dyDescent="0.25">
      <c r="A72" s="310"/>
      <c r="B72" s="315"/>
      <c r="C72" s="130" t="s">
        <v>107</v>
      </c>
      <c r="D72" s="150">
        <v>2</v>
      </c>
      <c r="E72" s="319"/>
      <c r="F72" s="310"/>
      <c r="G72" s="310"/>
      <c r="H72" s="313"/>
      <c r="I72" s="310"/>
      <c r="J72" s="173">
        <v>1078306</v>
      </c>
    </row>
    <row r="73" spans="1:10" ht="36" x14ac:dyDescent="0.25">
      <c r="A73" s="310"/>
      <c r="B73" s="315"/>
      <c r="C73" s="130" t="s">
        <v>108</v>
      </c>
      <c r="D73" s="150">
        <v>2</v>
      </c>
      <c r="E73" s="319"/>
      <c r="F73" s="310"/>
      <c r="G73" s="310"/>
      <c r="H73" s="313"/>
      <c r="I73" s="310"/>
    </row>
    <row r="74" spans="1:10" ht="36" x14ac:dyDescent="0.25">
      <c r="A74" s="310"/>
      <c r="B74" s="315"/>
      <c r="C74" s="130" t="s">
        <v>109</v>
      </c>
      <c r="D74" s="150">
        <v>3</v>
      </c>
      <c r="E74" s="319"/>
      <c r="F74" s="310"/>
      <c r="G74" s="310"/>
      <c r="H74" s="313"/>
      <c r="I74" s="310"/>
    </row>
    <row r="75" spans="1:10" ht="36" x14ac:dyDescent="0.25">
      <c r="A75" s="310"/>
      <c r="B75" s="315"/>
      <c r="C75" s="130" t="s">
        <v>110</v>
      </c>
      <c r="D75" s="150">
        <v>2</v>
      </c>
      <c r="E75" s="319"/>
      <c r="F75" s="310"/>
      <c r="G75" s="310"/>
      <c r="H75" s="313"/>
      <c r="I75" s="310"/>
      <c r="J75" s="139">
        <v>38249864</v>
      </c>
    </row>
    <row r="76" spans="1:10" ht="36" x14ac:dyDescent="0.25">
      <c r="A76" s="310"/>
      <c r="B76" s="315"/>
      <c r="C76" s="130" t="s">
        <v>111</v>
      </c>
      <c r="D76" s="150">
        <v>3</v>
      </c>
      <c r="E76" s="319"/>
      <c r="F76" s="310"/>
      <c r="G76" s="310"/>
      <c r="H76" s="313"/>
      <c r="I76" s="310"/>
    </row>
    <row r="77" spans="1:10" ht="36" x14ac:dyDescent="0.25">
      <c r="A77" s="310"/>
      <c r="B77" s="315"/>
      <c r="C77" s="130" t="s">
        <v>112</v>
      </c>
      <c r="D77" s="150">
        <v>5</v>
      </c>
      <c r="E77" s="319"/>
      <c r="F77" s="310"/>
      <c r="G77" s="310"/>
      <c r="H77" s="313"/>
      <c r="I77" s="310"/>
    </row>
    <row r="78" spans="1:10" ht="36" x14ac:dyDescent="0.25">
      <c r="A78" s="311"/>
      <c r="B78" s="316"/>
      <c r="C78" s="130" t="s">
        <v>113</v>
      </c>
      <c r="D78" s="150">
        <v>15</v>
      </c>
      <c r="E78" s="319"/>
      <c r="F78" s="310"/>
      <c r="G78" s="310"/>
      <c r="H78" s="313"/>
      <c r="I78" s="310"/>
    </row>
    <row r="79" spans="1:10" ht="36" x14ac:dyDescent="0.25">
      <c r="A79" s="166"/>
      <c r="B79" s="179"/>
      <c r="C79" s="130" t="s">
        <v>114</v>
      </c>
      <c r="D79" s="150">
        <v>1</v>
      </c>
      <c r="E79" s="318"/>
      <c r="F79" s="311"/>
      <c r="G79" s="311"/>
      <c r="H79" s="314"/>
      <c r="I79" s="311"/>
    </row>
    <row r="80" spans="1:10" ht="36" x14ac:dyDescent="0.25">
      <c r="A80" s="166"/>
      <c r="B80" s="179"/>
      <c r="C80" s="130" t="s">
        <v>104</v>
      </c>
      <c r="D80" s="150">
        <v>21</v>
      </c>
      <c r="E80" s="180" t="s">
        <v>24</v>
      </c>
      <c r="F80" s="166" t="s">
        <v>253</v>
      </c>
      <c r="G80" s="166"/>
      <c r="H80" s="181">
        <v>34022633</v>
      </c>
      <c r="I80" s="142" t="s">
        <v>13</v>
      </c>
    </row>
    <row r="81" spans="1:10" ht="24" x14ac:dyDescent="0.25">
      <c r="A81" s="142"/>
      <c r="B81" s="320">
        <v>142</v>
      </c>
      <c r="C81" s="168" t="s">
        <v>234</v>
      </c>
      <c r="D81" s="150">
        <v>70</v>
      </c>
      <c r="E81" s="317" t="s">
        <v>24</v>
      </c>
      <c r="F81" s="309" t="s">
        <v>59</v>
      </c>
      <c r="G81" s="309" t="s">
        <v>252</v>
      </c>
      <c r="H81" s="312">
        <v>52717324</v>
      </c>
      <c r="I81" s="309" t="s">
        <v>13</v>
      </c>
    </row>
    <row r="82" spans="1:10" ht="24" x14ac:dyDescent="0.25">
      <c r="A82" s="142"/>
      <c r="B82" s="321"/>
      <c r="C82" s="168" t="s">
        <v>235</v>
      </c>
      <c r="D82" s="150">
        <v>4</v>
      </c>
      <c r="E82" s="319"/>
      <c r="F82" s="310"/>
      <c r="G82" s="310"/>
      <c r="H82" s="313"/>
      <c r="I82" s="310"/>
    </row>
    <row r="83" spans="1:10" x14ac:dyDescent="0.25">
      <c r="A83" s="142"/>
      <c r="B83" s="321"/>
      <c r="C83" s="168" t="s">
        <v>236</v>
      </c>
      <c r="D83" s="150">
        <v>70</v>
      </c>
      <c r="E83" s="319"/>
      <c r="F83" s="310"/>
      <c r="G83" s="310"/>
      <c r="H83" s="313"/>
      <c r="I83" s="310"/>
    </row>
    <row r="84" spans="1:10" ht="24" x14ac:dyDescent="0.25">
      <c r="A84" s="142"/>
      <c r="B84" s="321"/>
      <c r="C84" s="168" t="s">
        <v>237</v>
      </c>
      <c r="D84" s="150">
        <v>4</v>
      </c>
      <c r="E84" s="319"/>
      <c r="F84" s="310"/>
      <c r="G84" s="310"/>
      <c r="H84" s="313"/>
      <c r="I84" s="310"/>
    </row>
    <row r="85" spans="1:10" x14ac:dyDescent="0.25">
      <c r="A85" s="142"/>
      <c r="B85" s="321"/>
      <c r="C85" s="168" t="s">
        <v>238</v>
      </c>
      <c r="D85" s="150">
        <v>20</v>
      </c>
      <c r="E85" s="319"/>
      <c r="F85" s="310"/>
      <c r="G85" s="310"/>
      <c r="H85" s="313"/>
      <c r="I85" s="310"/>
    </row>
    <row r="86" spans="1:10" ht="24" x14ac:dyDescent="0.25">
      <c r="A86" s="142"/>
      <c r="B86" s="321"/>
      <c r="C86" s="168" t="s">
        <v>239</v>
      </c>
      <c r="D86" s="150">
        <v>70</v>
      </c>
      <c r="E86" s="319"/>
      <c r="F86" s="310"/>
      <c r="G86" s="310"/>
      <c r="H86" s="313"/>
      <c r="I86" s="310"/>
    </row>
    <row r="87" spans="1:10" x14ac:dyDescent="0.25">
      <c r="A87" s="142"/>
      <c r="B87" s="321"/>
      <c r="C87" s="168" t="s">
        <v>240</v>
      </c>
      <c r="D87" s="150">
        <v>1</v>
      </c>
      <c r="E87" s="319"/>
      <c r="F87" s="310"/>
      <c r="G87" s="310"/>
      <c r="H87" s="313"/>
      <c r="I87" s="310"/>
      <c r="J87" s="139">
        <v>206492</v>
      </c>
    </row>
    <row r="88" spans="1:10" ht="24" x14ac:dyDescent="0.25">
      <c r="A88" s="142"/>
      <c r="B88" s="321"/>
      <c r="C88" s="168" t="s">
        <v>241</v>
      </c>
      <c r="D88" s="150">
        <v>2</v>
      </c>
      <c r="E88" s="319"/>
      <c r="F88" s="310"/>
      <c r="G88" s="310"/>
      <c r="H88" s="313"/>
      <c r="I88" s="310"/>
    </row>
    <row r="89" spans="1:10" x14ac:dyDescent="0.25">
      <c r="A89" s="142"/>
      <c r="B89" s="321"/>
      <c r="C89" s="168" t="s">
        <v>242</v>
      </c>
      <c r="D89" s="150">
        <v>5</v>
      </c>
      <c r="E89" s="319"/>
      <c r="F89" s="310"/>
      <c r="G89" s="310"/>
      <c r="H89" s="313"/>
      <c r="I89" s="310"/>
    </row>
    <row r="90" spans="1:10" x14ac:dyDescent="0.25">
      <c r="A90" s="142"/>
      <c r="B90" s="321"/>
      <c r="C90" s="168" t="s">
        <v>243</v>
      </c>
      <c r="D90" s="150">
        <v>1</v>
      </c>
      <c r="E90" s="319"/>
      <c r="F90" s="310"/>
      <c r="G90" s="310"/>
      <c r="H90" s="313"/>
      <c r="I90" s="310"/>
      <c r="J90" s="139">
        <v>49816</v>
      </c>
    </row>
    <row r="91" spans="1:10" x14ac:dyDescent="0.25">
      <c r="A91" s="142"/>
      <c r="B91" s="321"/>
      <c r="C91" s="168" t="s">
        <v>244</v>
      </c>
      <c r="D91" s="150">
        <v>10</v>
      </c>
      <c r="E91" s="319"/>
      <c r="F91" s="310"/>
      <c r="G91" s="310"/>
      <c r="H91" s="313"/>
      <c r="I91" s="310"/>
    </row>
    <row r="92" spans="1:10" x14ac:dyDescent="0.25">
      <c r="A92" s="142"/>
      <c r="B92" s="321"/>
      <c r="C92" s="168" t="s">
        <v>245</v>
      </c>
      <c r="D92" s="150">
        <v>15</v>
      </c>
      <c r="E92" s="319"/>
      <c r="F92" s="310"/>
      <c r="G92" s="310"/>
      <c r="H92" s="313"/>
      <c r="I92" s="310"/>
    </row>
    <row r="93" spans="1:10" x14ac:dyDescent="0.25">
      <c r="A93" s="142"/>
      <c r="B93" s="321"/>
      <c r="C93" s="168" t="s">
        <v>246</v>
      </c>
      <c r="D93" s="150">
        <v>70</v>
      </c>
      <c r="E93" s="319"/>
      <c r="F93" s="310"/>
      <c r="G93" s="310"/>
      <c r="H93" s="313"/>
      <c r="I93" s="310"/>
    </row>
    <row r="94" spans="1:10" x14ac:dyDescent="0.25">
      <c r="A94" s="142"/>
      <c r="B94" s="321"/>
      <c r="C94" s="168" t="s">
        <v>247</v>
      </c>
      <c r="D94" s="150">
        <v>3</v>
      </c>
      <c r="E94" s="319"/>
      <c r="F94" s="310"/>
      <c r="G94" s="310"/>
      <c r="H94" s="313"/>
      <c r="I94" s="310"/>
    </row>
    <row r="95" spans="1:10" x14ac:dyDescent="0.25">
      <c r="A95" s="142"/>
      <c r="B95" s="321"/>
      <c r="C95" s="168" t="s">
        <v>248</v>
      </c>
      <c r="D95" s="150">
        <v>2</v>
      </c>
      <c r="E95" s="319"/>
      <c r="F95" s="310"/>
      <c r="G95" s="310"/>
      <c r="H95" s="313"/>
      <c r="I95" s="310"/>
    </row>
    <row r="96" spans="1:10" x14ac:dyDescent="0.25">
      <c r="A96" s="142"/>
      <c r="B96" s="321"/>
      <c r="C96" s="168" t="s">
        <v>249</v>
      </c>
      <c r="D96" s="150">
        <v>2</v>
      </c>
      <c r="E96" s="319"/>
      <c r="F96" s="310"/>
      <c r="G96" s="310"/>
      <c r="H96" s="313"/>
      <c r="I96" s="310"/>
    </row>
    <row r="97" spans="1:10" ht="24" x14ac:dyDescent="0.25">
      <c r="A97" s="142"/>
      <c r="B97" s="321"/>
      <c r="C97" s="168" t="s">
        <v>239</v>
      </c>
      <c r="D97" s="150">
        <v>2</v>
      </c>
      <c r="E97" s="319"/>
      <c r="F97" s="310"/>
      <c r="G97" s="310"/>
      <c r="H97" s="313"/>
      <c r="I97" s="310"/>
    </row>
    <row r="98" spans="1:10" ht="24" x14ac:dyDescent="0.25">
      <c r="A98" s="142"/>
      <c r="B98" s="321"/>
      <c r="C98" s="168" t="s">
        <v>235</v>
      </c>
      <c r="D98" s="150">
        <v>2</v>
      </c>
      <c r="E98" s="319"/>
      <c r="F98" s="310"/>
      <c r="G98" s="310"/>
      <c r="H98" s="313"/>
      <c r="I98" s="310"/>
    </row>
    <row r="99" spans="1:10" x14ac:dyDescent="0.25">
      <c r="A99" s="142"/>
      <c r="B99" s="321"/>
      <c r="C99" s="168" t="s">
        <v>250</v>
      </c>
      <c r="D99" s="150">
        <v>11</v>
      </c>
      <c r="E99" s="319"/>
      <c r="F99" s="310"/>
      <c r="G99" s="310"/>
      <c r="H99" s="313"/>
      <c r="I99" s="310"/>
    </row>
    <row r="100" spans="1:10" x14ac:dyDescent="0.25">
      <c r="A100" s="142"/>
      <c r="B100" s="322"/>
      <c r="C100" s="168" t="s">
        <v>251</v>
      </c>
      <c r="D100" s="150">
        <v>4</v>
      </c>
      <c r="E100" s="318"/>
      <c r="F100" s="311"/>
      <c r="G100" s="311"/>
      <c r="H100" s="314"/>
      <c r="I100" s="311"/>
    </row>
    <row r="101" spans="1:10" ht="24" x14ac:dyDescent="0.25">
      <c r="A101" s="142"/>
      <c r="B101" s="149">
        <v>142</v>
      </c>
      <c r="C101" s="168" t="s">
        <v>304</v>
      </c>
      <c r="D101" s="150">
        <v>10</v>
      </c>
      <c r="E101" s="317" t="s">
        <v>310</v>
      </c>
      <c r="F101" s="309" t="s">
        <v>311</v>
      </c>
      <c r="G101" s="309" t="s">
        <v>312</v>
      </c>
      <c r="H101" s="312">
        <v>646324</v>
      </c>
      <c r="I101" s="309" t="s">
        <v>13</v>
      </c>
    </row>
    <row r="102" spans="1:10" ht="15" customHeight="1" x14ac:dyDescent="0.25">
      <c r="A102" s="142"/>
      <c r="B102" s="149"/>
      <c r="C102" s="168" t="s">
        <v>305</v>
      </c>
      <c r="D102" s="150">
        <v>3</v>
      </c>
      <c r="E102" s="319"/>
      <c r="F102" s="310"/>
      <c r="G102" s="310"/>
      <c r="H102" s="313"/>
      <c r="I102" s="310"/>
    </row>
    <row r="103" spans="1:10" ht="24" x14ac:dyDescent="0.25">
      <c r="A103" s="142"/>
      <c r="B103" s="149"/>
      <c r="C103" s="168" t="s">
        <v>306</v>
      </c>
      <c r="D103" s="150">
        <v>4</v>
      </c>
      <c r="E103" s="319"/>
      <c r="F103" s="310"/>
      <c r="G103" s="310"/>
      <c r="H103" s="313"/>
      <c r="I103" s="310"/>
    </row>
    <row r="104" spans="1:10" x14ac:dyDescent="0.25">
      <c r="A104" s="142"/>
      <c r="B104" s="149"/>
      <c r="C104" s="168" t="s">
        <v>307</v>
      </c>
      <c r="D104" s="150">
        <v>2</v>
      </c>
      <c r="E104" s="319"/>
      <c r="F104" s="310"/>
      <c r="G104" s="310"/>
      <c r="H104" s="313"/>
      <c r="I104" s="310"/>
    </row>
    <row r="105" spans="1:10" ht="24" x14ac:dyDescent="0.25">
      <c r="A105" s="142"/>
      <c r="B105" s="149"/>
      <c r="C105" s="168" t="s">
        <v>308</v>
      </c>
      <c r="D105" s="150">
        <v>10</v>
      </c>
      <c r="E105" s="319"/>
      <c r="F105" s="310"/>
      <c r="G105" s="310"/>
      <c r="H105" s="313"/>
      <c r="I105" s="310"/>
    </row>
    <row r="106" spans="1:10" x14ac:dyDescent="0.25">
      <c r="A106" s="142"/>
      <c r="B106" s="149"/>
      <c r="C106" s="168" t="s">
        <v>309</v>
      </c>
      <c r="D106" s="150">
        <v>100</v>
      </c>
      <c r="E106" s="318"/>
      <c r="F106" s="311"/>
      <c r="G106" s="311"/>
      <c r="H106" s="314"/>
      <c r="I106" s="311"/>
    </row>
    <row r="107" spans="1:10" x14ac:dyDescent="0.25">
      <c r="A107" s="142"/>
      <c r="B107" s="182">
        <v>142</v>
      </c>
      <c r="C107" s="168" t="s">
        <v>519</v>
      </c>
      <c r="D107" s="150">
        <v>2100</v>
      </c>
      <c r="E107" s="129" t="s">
        <v>499</v>
      </c>
      <c r="F107" s="171" t="s">
        <v>12</v>
      </c>
      <c r="G107" s="171" t="s">
        <v>500</v>
      </c>
      <c r="H107" s="172">
        <v>4137000</v>
      </c>
      <c r="I107" s="171"/>
    </row>
    <row r="108" spans="1:10" ht="15" customHeight="1" x14ac:dyDescent="0.25">
      <c r="A108" s="142"/>
      <c r="B108" s="309">
        <v>142</v>
      </c>
      <c r="C108" s="138" t="s">
        <v>521</v>
      </c>
      <c r="D108" s="150">
        <v>1</v>
      </c>
      <c r="E108" s="317" t="s">
        <v>502</v>
      </c>
      <c r="F108" s="309" t="s">
        <v>12</v>
      </c>
      <c r="G108" s="309" t="s">
        <v>520</v>
      </c>
      <c r="H108" s="312">
        <v>115808</v>
      </c>
      <c r="I108" s="171"/>
      <c r="J108" s="173">
        <v>115808</v>
      </c>
    </row>
    <row r="109" spans="1:10" x14ac:dyDescent="0.25">
      <c r="A109" s="142"/>
      <c r="B109" s="310"/>
      <c r="C109" s="138" t="s">
        <v>522</v>
      </c>
      <c r="D109" s="150">
        <v>1</v>
      </c>
      <c r="E109" s="319"/>
      <c r="F109" s="310"/>
      <c r="G109" s="310"/>
      <c r="H109" s="313"/>
      <c r="I109" s="171"/>
    </row>
    <row r="110" spans="1:10" x14ac:dyDescent="0.25">
      <c r="A110" s="142"/>
      <c r="B110" s="311"/>
      <c r="C110" s="138" t="s">
        <v>523</v>
      </c>
      <c r="D110" s="150">
        <v>1</v>
      </c>
      <c r="E110" s="318"/>
      <c r="F110" s="311"/>
      <c r="G110" s="311"/>
      <c r="H110" s="314"/>
      <c r="I110" s="171"/>
    </row>
    <row r="111" spans="1:10" x14ac:dyDescent="0.25">
      <c r="A111" s="142"/>
      <c r="B111" s="140">
        <v>142</v>
      </c>
      <c r="C111" s="168" t="s">
        <v>524</v>
      </c>
      <c r="D111" s="150">
        <v>6500</v>
      </c>
      <c r="E111" s="129" t="s">
        <v>485</v>
      </c>
      <c r="F111" s="171" t="s">
        <v>12</v>
      </c>
      <c r="G111" s="171" t="s">
        <v>525</v>
      </c>
      <c r="H111" s="172">
        <v>682500</v>
      </c>
      <c r="I111" s="171"/>
    </row>
    <row r="112" spans="1:10" s="287" customFormat="1" ht="24" x14ac:dyDescent="0.25">
      <c r="A112" s="285"/>
      <c r="B112" s="288"/>
      <c r="C112" s="168" t="s">
        <v>524</v>
      </c>
      <c r="D112" s="150">
        <v>6500</v>
      </c>
      <c r="E112" s="283" t="s">
        <v>596</v>
      </c>
      <c r="F112" s="281" t="s">
        <v>158</v>
      </c>
      <c r="G112" s="281" t="s">
        <v>597</v>
      </c>
      <c r="H112" s="284">
        <v>682500</v>
      </c>
      <c r="I112" s="281"/>
    </row>
    <row r="113" spans="1:10" x14ac:dyDescent="0.25">
      <c r="A113" s="142"/>
      <c r="B113" s="140">
        <v>142</v>
      </c>
      <c r="C113" s="168" t="s">
        <v>526</v>
      </c>
      <c r="D113" s="150">
        <v>300</v>
      </c>
      <c r="E113" s="129" t="s">
        <v>527</v>
      </c>
      <c r="F113" s="171" t="s">
        <v>12</v>
      </c>
      <c r="G113" s="171" t="s">
        <v>528</v>
      </c>
      <c r="H113" s="172">
        <v>1050000</v>
      </c>
      <c r="I113" s="171"/>
    </row>
    <row r="114" spans="1:10" x14ac:dyDescent="0.25">
      <c r="A114" s="310"/>
      <c r="B114" s="315"/>
      <c r="C114" s="130" t="s">
        <v>72</v>
      </c>
      <c r="D114" s="150">
        <v>8</v>
      </c>
      <c r="E114" s="317" t="s">
        <v>67</v>
      </c>
      <c r="F114" s="309" t="s">
        <v>259</v>
      </c>
      <c r="G114" s="309" t="s">
        <v>260</v>
      </c>
      <c r="H114" s="312">
        <v>7053500</v>
      </c>
      <c r="I114" s="313" t="s">
        <v>319</v>
      </c>
    </row>
    <row r="115" spans="1:10" ht="24" x14ac:dyDescent="0.25">
      <c r="A115" s="311"/>
      <c r="B115" s="316"/>
      <c r="C115" s="130" t="s">
        <v>73</v>
      </c>
      <c r="D115" s="150">
        <v>15</v>
      </c>
      <c r="E115" s="318"/>
      <c r="F115" s="311"/>
      <c r="G115" s="311"/>
      <c r="H115" s="314"/>
      <c r="I115" s="314"/>
      <c r="J115" s="212"/>
    </row>
    <row r="116" spans="1:10" x14ac:dyDescent="0.25">
      <c r="A116" s="169"/>
      <c r="B116" s="142">
        <v>142</v>
      </c>
      <c r="C116" s="138" t="s">
        <v>550</v>
      </c>
      <c r="D116" s="150">
        <v>895</v>
      </c>
      <c r="E116" s="129" t="s">
        <v>598</v>
      </c>
      <c r="F116" s="171" t="s">
        <v>371</v>
      </c>
      <c r="G116" s="171" t="s">
        <v>599</v>
      </c>
      <c r="H116" s="172">
        <v>5056750</v>
      </c>
      <c r="I116" s="172"/>
    </row>
    <row r="117" spans="1:10" s="287" customFormat="1" x14ac:dyDescent="0.25">
      <c r="A117" s="282"/>
      <c r="B117" s="182">
        <v>142</v>
      </c>
      <c r="C117" s="293" t="s">
        <v>550</v>
      </c>
      <c r="D117" s="150"/>
      <c r="E117" s="283" t="s">
        <v>598</v>
      </c>
      <c r="F117" s="281" t="s">
        <v>371</v>
      </c>
      <c r="G117" s="281" t="s">
        <v>600</v>
      </c>
      <c r="H117" s="284">
        <v>670096</v>
      </c>
      <c r="I117" s="284"/>
    </row>
    <row r="118" spans="1:10" s="287" customFormat="1" x14ac:dyDescent="0.25">
      <c r="A118" s="282"/>
      <c r="B118" s="182">
        <v>142</v>
      </c>
      <c r="C118" s="138" t="s">
        <v>550</v>
      </c>
      <c r="D118" s="165"/>
      <c r="E118" s="283" t="s">
        <v>598</v>
      </c>
      <c r="F118" s="281" t="s">
        <v>371</v>
      </c>
      <c r="G118" s="281" t="s">
        <v>601</v>
      </c>
      <c r="H118" s="284">
        <v>1544345.6000000001</v>
      </c>
      <c r="I118" s="284"/>
    </row>
    <row r="119" spans="1:10" s="287" customFormat="1" x14ac:dyDescent="0.25">
      <c r="A119" s="282"/>
      <c r="B119" s="182">
        <v>142</v>
      </c>
      <c r="C119" s="49" t="s">
        <v>602</v>
      </c>
      <c r="D119" s="294">
        <v>3</v>
      </c>
      <c r="E119" s="303" t="s">
        <v>54</v>
      </c>
      <c r="F119" s="309" t="s">
        <v>158</v>
      </c>
      <c r="G119" s="309" t="s">
        <v>608</v>
      </c>
      <c r="H119" s="312">
        <v>608550</v>
      </c>
      <c r="I119" s="284"/>
    </row>
    <row r="120" spans="1:10" s="287" customFormat="1" x14ac:dyDescent="0.25">
      <c r="A120" s="282"/>
      <c r="B120" s="182">
        <v>142</v>
      </c>
      <c r="C120" s="49" t="s">
        <v>603</v>
      </c>
      <c r="D120" s="294">
        <v>3</v>
      </c>
      <c r="E120" s="304"/>
      <c r="F120" s="310"/>
      <c r="G120" s="310"/>
      <c r="H120" s="313"/>
      <c r="I120" s="284"/>
    </row>
    <row r="121" spans="1:10" s="287" customFormat="1" x14ac:dyDescent="0.25">
      <c r="A121" s="282"/>
      <c r="B121" s="182">
        <v>142</v>
      </c>
      <c r="C121" s="49" t="s">
        <v>604</v>
      </c>
      <c r="D121" s="294">
        <v>8</v>
      </c>
      <c r="E121" s="304"/>
      <c r="F121" s="310"/>
      <c r="G121" s="310"/>
      <c r="H121" s="313"/>
      <c r="I121" s="284"/>
    </row>
    <row r="122" spans="1:10" s="287" customFormat="1" x14ac:dyDescent="0.25">
      <c r="A122" s="282"/>
      <c r="B122" s="182">
        <v>142</v>
      </c>
      <c r="C122" s="49" t="s">
        <v>605</v>
      </c>
      <c r="D122" s="294">
        <v>5</v>
      </c>
      <c r="E122" s="304"/>
      <c r="F122" s="310"/>
      <c r="G122" s="310"/>
      <c r="H122" s="313"/>
      <c r="I122" s="284"/>
    </row>
    <row r="123" spans="1:10" s="287" customFormat="1" x14ac:dyDescent="0.25">
      <c r="A123" s="282"/>
      <c r="B123" s="182">
        <v>142</v>
      </c>
      <c r="C123" s="49" t="s">
        <v>606</v>
      </c>
      <c r="D123" s="294">
        <v>5</v>
      </c>
      <c r="E123" s="304"/>
      <c r="F123" s="310"/>
      <c r="G123" s="310"/>
      <c r="H123" s="313"/>
      <c r="I123" s="284"/>
    </row>
    <row r="124" spans="1:10" s="287" customFormat="1" x14ac:dyDescent="0.25">
      <c r="A124" s="282"/>
      <c r="B124" s="182">
        <v>142</v>
      </c>
      <c r="C124" s="49" t="s">
        <v>607</v>
      </c>
      <c r="D124" s="294">
        <v>5</v>
      </c>
      <c r="E124" s="305"/>
      <c r="F124" s="311"/>
      <c r="G124" s="311"/>
      <c r="H124" s="314"/>
      <c r="I124" s="284"/>
    </row>
    <row r="125" spans="1:10" s="159" customFormat="1" ht="12" customHeight="1" x14ac:dyDescent="0.25">
      <c r="A125" s="183"/>
      <c r="B125" s="154">
        <v>142</v>
      </c>
      <c r="C125" s="134"/>
      <c r="D125" s="184"/>
      <c r="E125" s="134"/>
      <c r="F125" s="158"/>
      <c r="G125" s="158"/>
      <c r="H125" s="185">
        <f>SUM(H14:H124)</f>
        <v>295018074.96000004</v>
      </c>
      <c r="I125" s="185"/>
      <c r="J125" s="185">
        <f t="shared" ref="J125" si="0">SUM(J14:J115)</f>
        <v>40791286</v>
      </c>
    </row>
    <row r="126" spans="1:10" s="159" customFormat="1" ht="12" customHeight="1" x14ac:dyDescent="0.25">
      <c r="A126" s="186"/>
      <c r="B126" s="154"/>
      <c r="C126" s="126"/>
      <c r="D126" s="150"/>
      <c r="E126" s="317" t="s">
        <v>115</v>
      </c>
      <c r="F126" s="309" t="s">
        <v>12</v>
      </c>
      <c r="G126" s="309" t="s">
        <v>116</v>
      </c>
      <c r="H126" s="312">
        <v>2924</v>
      </c>
      <c r="I126" s="309" t="s">
        <v>13</v>
      </c>
    </row>
    <row r="127" spans="1:10" x14ac:dyDescent="0.25">
      <c r="A127" s="142">
        <v>1</v>
      </c>
      <c r="B127" s="149">
        <v>149</v>
      </c>
      <c r="C127" s="132" t="s">
        <v>117</v>
      </c>
      <c r="D127" s="150">
        <v>12</v>
      </c>
      <c r="E127" s="319"/>
      <c r="F127" s="310"/>
      <c r="G127" s="310"/>
      <c r="H127" s="313"/>
      <c r="I127" s="310"/>
    </row>
    <row r="128" spans="1:10" x14ac:dyDescent="0.25">
      <c r="A128" s="142">
        <v>2</v>
      </c>
      <c r="B128" s="149">
        <v>149</v>
      </c>
      <c r="C128" s="132" t="s">
        <v>118</v>
      </c>
      <c r="D128" s="152">
        <v>8</v>
      </c>
      <c r="E128" s="319"/>
      <c r="F128" s="310"/>
      <c r="G128" s="310"/>
      <c r="H128" s="313"/>
      <c r="I128" s="310"/>
    </row>
    <row r="129" spans="1:9" ht="24" x14ac:dyDescent="0.25">
      <c r="A129" s="142">
        <v>3</v>
      </c>
      <c r="B129" s="149">
        <v>149</v>
      </c>
      <c r="C129" s="131" t="s">
        <v>119</v>
      </c>
      <c r="D129" s="150">
        <v>20</v>
      </c>
      <c r="E129" s="318"/>
      <c r="F129" s="311"/>
      <c r="G129" s="311"/>
      <c r="H129" s="314"/>
      <c r="I129" s="311"/>
    </row>
    <row r="130" spans="1:9" ht="24" x14ac:dyDescent="0.25">
      <c r="A130" s="142">
        <v>4</v>
      </c>
      <c r="B130" s="149">
        <v>149</v>
      </c>
      <c r="C130" s="65" t="s">
        <v>120</v>
      </c>
      <c r="D130" s="153">
        <v>24</v>
      </c>
      <c r="E130" s="187" t="s">
        <v>121</v>
      </c>
      <c r="F130" s="142" t="s">
        <v>12</v>
      </c>
      <c r="G130" s="142" t="s">
        <v>122</v>
      </c>
      <c r="H130" s="151">
        <v>72000</v>
      </c>
      <c r="I130" s="142" t="s">
        <v>13</v>
      </c>
    </row>
    <row r="131" spans="1:9" x14ac:dyDescent="0.25">
      <c r="A131" s="142">
        <v>5</v>
      </c>
      <c r="B131" s="149">
        <v>149</v>
      </c>
      <c r="C131" s="131" t="s">
        <v>123</v>
      </c>
      <c r="D131" s="153">
        <v>80</v>
      </c>
      <c r="E131" s="317" t="s">
        <v>124</v>
      </c>
      <c r="F131" s="309" t="s">
        <v>12</v>
      </c>
      <c r="G131" s="309" t="s">
        <v>125</v>
      </c>
      <c r="H131" s="312">
        <v>31382.400000000001</v>
      </c>
      <c r="I131" s="142" t="s">
        <v>13</v>
      </c>
    </row>
    <row r="132" spans="1:9" x14ac:dyDescent="0.25">
      <c r="A132" s="142">
        <v>6</v>
      </c>
      <c r="B132" s="149">
        <v>149</v>
      </c>
      <c r="C132" s="132" t="s">
        <v>126</v>
      </c>
      <c r="D132" s="153">
        <v>50</v>
      </c>
      <c r="E132" s="319"/>
      <c r="F132" s="310"/>
      <c r="G132" s="310"/>
      <c r="H132" s="313"/>
      <c r="I132" s="142" t="s">
        <v>13</v>
      </c>
    </row>
    <row r="133" spans="1:9" x14ac:dyDescent="0.25">
      <c r="A133" s="142">
        <v>7</v>
      </c>
      <c r="B133" s="149">
        <v>149</v>
      </c>
      <c r="C133" s="132" t="s">
        <v>127</v>
      </c>
      <c r="D133" s="153">
        <v>50</v>
      </c>
      <c r="E133" s="318"/>
      <c r="F133" s="311"/>
      <c r="G133" s="311"/>
      <c r="H133" s="314"/>
      <c r="I133" s="142" t="s">
        <v>13</v>
      </c>
    </row>
    <row r="134" spans="1:9" x14ac:dyDescent="0.25">
      <c r="A134" s="142">
        <v>8</v>
      </c>
      <c r="B134" s="149">
        <v>149</v>
      </c>
      <c r="C134" s="132" t="s">
        <v>128</v>
      </c>
      <c r="D134" s="150">
        <v>800</v>
      </c>
      <c r="E134" s="317" t="s">
        <v>129</v>
      </c>
      <c r="F134" s="309" t="s">
        <v>12</v>
      </c>
      <c r="G134" s="309" t="s">
        <v>130</v>
      </c>
      <c r="H134" s="312">
        <v>43444</v>
      </c>
      <c r="I134" s="142" t="s">
        <v>13</v>
      </c>
    </row>
    <row r="135" spans="1:9" x14ac:dyDescent="0.25">
      <c r="A135" s="142">
        <v>9</v>
      </c>
      <c r="B135" s="149">
        <v>149</v>
      </c>
      <c r="C135" s="132" t="s">
        <v>131</v>
      </c>
      <c r="D135" s="150">
        <v>70</v>
      </c>
      <c r="E135" s="318"/>
      <c r="F135" s="311"/>
      <c r="G135" s="311"/>
      <c r="H135" s="314"/>
      <c r="I135" s="142" t="s">
        <v>13</v>
      </c>
    </row>
    <row r="136" spans="1:9" ht="24" x14ac:dyDescent="0.25">
      <c r="A136" s="142">
        <v>10</v>
      </c>
      <c r="B136" s="149">
        <v>149</v>
      </c>
      <c r="C136" s="65" t="s">
        <v>132</v>
      </c>
      <c r="D136" s="150">
        <v>6000</v>
      </c>
      <c r="E136" s="126" t="s">
        <v>133</v>
      </c>
      <c r="F136" s="142" t="s">
        <v>12</v>
      </c>
      <c r="G136" s="142" t="s">
        <v>134</v>
      </c>
      <c r="H136" s="151">
        <v>21840</v>
      </c>
      <c r="I136" s="142" t="s">
        <v>13</v>
      </c>
    </row>
    <row r="137" spans="1:9" ht="24" x14ac:dyDescent="0.25">
      <c r="A137" s="142">
        <v>11</v>
      </c>
      <c r="B137" s="149">
        <v>149</v>
      </c>
      <c r="C137" s="132" t="s">
        <v>135</v>
      </c>
      <c r="D137" s="150">
        <v>3000</v>
      </c>
      <c r="E137" s="126" t="s">
        <v>136</v>
      </c>
      <c r="F137" s="142" t="s">
        <v>12</v>
      </c>
      <c r="G137" s="142" t="s">
        <v>137</v>
      </c>
      <c r="H137" s="151">
        <v>30000</v>
      </c>
      <c r="I137" s="142" t="s">
        <v>13</v>
      </c>
    </row>
    <row r="138" spans="1:9" x14ac:dyDescent="0.25">
      <c r="A138" s="142">
        <v>12</v>
      </c>
      <c r="B138" s="149">
        <v>149</v>
      </c>
      <c r="C138" s="132" t="s">
        <v>138</v>
      </c>
      <c r="D138" s="150">
        <v>1</v>
      </c>
      <c r="E138" s="126" t="s">
        <v>139</v>
      </c>
      <c r="F138" s="142" t="s">
        <v>12</v>
      </c>
      <c r="G138" s="142" t="s">
        <v>140</v>
      </c>
      <c r="H138" s="151">
        <v>31360</v>
      </c>
      <c r="I138" s="142" t="s">
        <v>13</v>
      </c>
    </row>
    <row r="139" spans="1:9" x14ac:dyDescent="0.25">
      <c r="A139" s="142">
        <v>13</v>
      </c>
      <c r="B139" s="149">
        <v>149</v>
      </c>
      <c r="C139" s="65" t="s">
        <v>141</v>
      </c>
      <c r="D139" s="150">
        <v>20</v>
      </c>
      <c r="E139" s="126" t="s">
        <v>129</v>
      </c>
      <c r="F139" s="142" t="s">
        <v>12</v>
      </c>
      <c r="G139" s="142" t="s">
        <v>142</v>
      </c>
      <c r="H139" s="151">
        <v>12500</v>
      </c>
      <c r="I139" s="142" t="s">
        <v>13</v>
      </c>
    </row>
    <row r="140" spans="1:9" x14ac:dyDescent="0.25">
      <c r="A140" s="142">
        <v>14</v>
      </c>
      <c r="B140" s="149">
        <v>149</v>
      </c>
      <c r="C140" s="132" t="s">
        <v>143</v>
      </c>
      <c r="D140" s="150">
        <v>15</v>
      </c>
      <c r="E140" s="129" t="s">
        <v>144</v>
      </c>
      <c r="F140" s="142" t="s">
        <v>12</v>
      </c>
      <c r="G140" s="142" t="s">
        <v>145</v>
      </c>
      <c r="H140" s="151">
        <v>19995</v>
      </c>
      <c r="I140" s="142" t="s">
        <v>13</v>
      </c>
    </row>
    <row r="141" spans="1:9" ht="12" customHeight="1" x14ac:dyDescent="0.25">
      <c r="A141" s="142">
        <v>15</v>
      </c>
      <c r="B141" s="149">
        <v>149</v>
      </c>
      <c r="C141" s="131" t="s">
        <v>146</v>
      </c>
      <c r="D141" s="150">
        <v>30</v>
      </c>
      <c r="E141" s="126" t="s">
        <v>147</v>
      </c>
      <c r="F141" s="142" t="s">
        <v>12</v>
      </c>
      <c r="G141" s="142" t="s">
        <v>148</v>
      </c>
      <c r="H141" s="151">
        <v>8970</v>
      </c>
      <c r="I141" s="142" t="s">
        <v>13</v>
      </c>
    </row>
    <row r="142" spans="1:9" ht="30" customHeight="1" x14ac:dyDescent="0.25">
      <c r="A142" s="142">
        <v>16</v>
      </c>
      <c r="B142" s="149">
        <v>149</v>
      </c>
      <c r="C142" s="65" t="s">
        <v>149</v>
      </c>
      <c r="D142" s="182">
        <v>10</v>
      </c>
      <c r="E142" s="317" t="s">
        <v>129</v>
      </c>
      <c r="F142" s="309" t="s">
        <v>12</v>
      </c>
      <c r="G142" s="309" t="s">
        <v>381</v>
      </c>
      <c r="H142" s="312">
        <v>10580</v>
      </c>
      <c r="I142" s="309" t="s">
        <v>13</v>
      </c>
    </row>
    <row r="143" spans="1:9" ht="12" customHeight="1" x14ac:dyDescent="0.25">
      <c r="A143" s="142">
        <v>17</v>
      </c>
      <c r="B143" s="149">
        <v>149</v>
      </c>
      <c r="C143" s="131" t="s">
        <v>150</v>
      </c>
      <c r="D143" s="182">
        <v>10</v>
      </c>
      <c r="E143" s="318"/>
      <c r="F143" s="311"/>
      <c r="G143" s="311"/>
      <c r="H143" s="314"/>
      <c r="I143" s="311"/>
    </row>
    <row r="144" spans="1:9" ht="12" customHeight="1" x14ac:dyDescent="0.25">
      <c r="A144" s="142">
        <v>18</v>
      </c>
      <c r="B144" s="149">
        <v>149</v>
      </c>
      <c r="C144" s="132" t="s">
        <v>151</v>
      </c>
      <c r="D144" s="182">
        <v>170</v>
      </c>
      <c r="E144" s="317" t="s">
        <v>129</v>
      </c>
      <c r="F144" s="309" t="s">
        <v>12</v>
      </c>
      <c r="G144" s="309" t="s">
        <v>380</v>
      </c>
      <c r="H144" s="312">
        <v>115535</v>
      </c>
      <c r="I144" s="309" t="s">
        <v>13</v>
      </c>
    </row>
    <row r="145" spans="1:9" ht="12" customHeight="1" x14ac:dyDescent="0.25">
      <c r="A145" s="142">
        <v>19</v>
      </c>
      <c r="B145" s="149">
        <v>149</v>
      </c>
      <c r="C145" s="132" t="s">
        <v>152</v>
      </c>
      <c r="D145" s="182">
        <v>250</v>
      </c>
      <c r="E145" s="319"/>
      <c r="F145" s="310"/>
      <c r="G145" s="310"/>
      <c r="H145" s="313"/>
      <c r="I145" s="310"/>
    </row>
    <row r="146" spans="1:9" ht="12" customHeight="1" x14ac:dyDescent="0.25">
      <c r="A146" s="142">
        <v>20</v>
      </c>
      <c r="B146" s="149">
        <v>149</v>
      </c>
      <c r="C146" s="131" t="s">
        <v>153</v>
      </c>
      <c r="D146" s="182">
        <v>800</v>
      </c>
      <c r="E146" s="318"/>
      <c r="F146" s="311"/>
      <c r="G146" s="311"/>
      <c r="H146" s="314"/>
      <c r="I146" s="311"/>
    </row>
    <row r="147" spans="1:9" x14ac:dyDescent="0.25">
      <c r="A147" s="149"/>
      <c r="B147" s="149">
        <v>149</v>
      </c>
      <c r="C147" s="65" t="s">
        <v>155</v>
      </c>
      <c r="D147" s="182"/>
      <c r="E147" s="126" t="s">
        <v>115</v>
      </c>
      <c r="F147" s="150" t="s">
        <v>12</v>
      </c>
      <c r="G147" s="182" t="s">
        <v>154</v>
      </c>
      <c r="H147" s="188">
        <v>3666</v>
      </c>
      <c r="I147" s="142" t="s">
        <v>13</v>
      </c>
    </row>
    <row r="148" spans="1:9" x14ac:dyDescent="0.25">
      <c r="A148" s="142"/>
      <c r="B148" s="149">
        <v>149</v>
      </c>
      <c r="C148" s="65" t="s">
        <v>382</v>
      </c>
      <c r="D148" s="142">
        <v>30</v>
      </c>
      <c r="E148" s="126" t="s">
        <v>129</v>
      </c>
      <c r="F148" s="142" t="s">
        <v>12</v>
      </c>
      <c r="G148" s="142" t="s">
        <v>383</v>
      </c>
      <c r="H148" s="151">
        <v>20520</v>
      </c>
      <c r="I148" s="142" t="s">
        <v>13</v>
      </c>
    </row>
    <row r="149" spans="1:9" x14ac:dyDescent="0.25">
      <c r="A149" s="142"/>
      <c r="B149" s="149">
        <v>149</v>
      </c>
      <c r="C149" s="131" t="s">
        <v>384</v>
      </c>
      <c r="D149" s="142">
        <v>250</v>
      </c>
      <c r="E149" s="126" t="s">
        <v>129</v>
      </c>
      <c r="F149" s="142" t="s">
        <v>12</v>
      </c>
      <c r="G149" s="142" t="s">
        <v>385</v>
      </c>
      <c r="H149" s="151">
        <v>14745</v>
      </c>
      <c r="I149" s="142" t="s">
        <v>13</v>
      </c>
    </row>
    <row r="150" spans="1:9" x14ac:dyDescent="0.25">
      <c r="A150" s="142"/>
      <c r="B150" s="149">
        <v>149</v>
      </c>
      <c r="C150" s="132" t="s">
        <v>386</v>
      </c>
      <c r="D150" s="142">
        <v>300</v>
      </c>
      <c r="E150" s="126" t="s">
        <v>387</v>
      </c>
      <c r="F150" s="142" t="s">
        <v>12</v>
      </c>
      <c r="G150" s="142" t="s">
        <v>388</v>
      </c>
      <c r="H150" s="151">
        <v>401520</v>
      </c>
      <c r="I150" s="142" t="s">
        <v>13</v>
      </c>
    </row>
    <row r="151" spans="1:9" x14ac:dyDescent="0.25">
      <c r="A151" s="142"/>
      <c r="B151" s="149">
        <v>149</v>
      </c>
      <c r="C151" s="131" t="s">
        <v>389</v>
      </c>
      <c r="D151" s="142">
        <v>4</v>
      </c>
      <c r="E151" s="126" t="s">
        <v>390</v>
      </c>
      <c r="F151" s="142" t="s">
        <v>12</v>
      </c>
      <c r="G151" s="142" t="s">
        <v>391</v>
      </c>
      <c r="H151" s="151">
        <v>21916.16</v>
      </c>
      <c r="I151" s="142" t="s">
        <v>13</v>
      </c>
    </row>
    <row r="152" spans="1:9" x14ac:dyDescent="0.25">
      <c r="A152" s="142"/>
      <c r="B152" s="149">
        <v>149</v>
      </c>
      <c r="C152" s="189" t="s">
        <v>392</v>
      </c>
      <c r="D152" s="142">
        <v>2</v>
      </c>
      <c r="E152" s="126" t="s">
        <v>393</v>
      </c>
      <c r="F152" s="142" t="s">
        <v>12</v>
      </c>
      <c r="G152" s="142" t="s">
        <v>394</v>
      </c>
      <c r="H152" s="151">
        <v>289774</v>
      </c>
      <c r="I152" s="142" t="s">
        <v>13</v>
      </c>
    </row>
    <row r="153" spans="1:9" x14ac:dyDescent="0.25">
      <c r="A153" s="142"/>
      <c r="B153" s="149">
        <v>149</v>
      </c>
      <c r="C153" s="65" t="s">
        <v>395</v>
      </c>
      <c r="D153" s="142">
        <v>10</v>
      </c>
      <c r="E153" s="126" t="s">
        <v>396</v>
      </c>
      <c r="F153" s="142" t="s">
        <v>12</v>
      </c>
      <c r="G153" s="142" t="s">
        <v>397</v>
      </c>
      <c r="H153" s="151">
        <v>15000</v>
      </c>
      <c r="I153" s="142" t="s">
        <v>13</v>
      </c>
    </row>
    <row r="154" spans="1:9" x14ac:dyDescent="0.25">
      <c r="A154" s="142"/>
      <c r="B154" s="149">
        <v>149</v>
      </c>
      <c r="C154" s="65" t="s">
        <v>398</v>
      </c>
      <c r="D154" s="142">
        <v>30</v>
      </c>
      <c r="E154" s="126" t="s">
        <v>399</v>
      </c>
      <c r="F154" s="142" t="s">
        <v>12</v>
      </c>
      <c r="G154" s="142" t="s">
        <v>400</v>
      </c>
      <c r="H154" s="151">
        <v>13440</v>
      </c>
      <c r="I154" s="142" t="s">
        <v>13</v>
      </c>
    </row>
    <row r="155" spans="1:9" ht="24" x14ac:dyDescent="0.25">
      <c r="A155" s="142"/>
      <c r="B155" s="149">
        <v>149</v>
      </c>
      <c r="C155" s="65" t="s">
        <v>401</v>
      </c>
      <c r="D155" s="142">
        <v>1</v>
      </c>
      <c r="E155" s="126" t="s">
        <v>402</v>
      </c>
      <c r="F155" s="142" t="s">
        <v>403</v>
      </c>
      <c r="G155" s="142" t="s">
        <v>404</v>
      </c>
      <c r="H155" s="151">
        <v>604476</v>
      </c>
      <c r="I155" s="142" t="s">
        <v>13</v>
      </c>
    </row>
    <row r="156" spans="1:9" x14ac:dyDescent="0.25">
      <c r="A156" s="142"/>
      <c r="B156" s="149">
        <v>149</v>
      </c>
      <c r="C156" s="65" t="s">
        <v>405</v>
      </c>
      <c r="D156" s="142">
        <v>30</v>
      </c>
      <c r="E156" s="126" t="s">
        <v>406</v>
      </c>
      <c r="F156" s="142" t="s">
        <v>12</v>
      </c>
      <c r="G156" s="142" t="s">
        <v>407</v>
      </c>
      <c r="H156" s="151">
        <v>10500</v>
      </c>
      <c r="I156" s="142" t="s">
        <v>13</v>
      </c>
    </row>
    <row r="157" spans="1:9" x14ac:dyDescent="0.25">
      <c r="A157" s="142"/>
      <c r="B157" s="149">
        <v>149</v>
      </c>
      <c r="C157" s="190" t="s">
        <v>408</v>
      </c>
      <c r="D157" s="142">
        <v>250</v>
      </c>
      <c r="E157" s="126" t="s">
        <v>129</v>
      </c>
      <c r="F157" s="142" t="s">
        <v>12</v>
      </c>
      <c r="G157" s="142" t="s">
        <v>409</v>
      </c>
      <c r="H157" s="151">
        <v>12995</v>
      </c>
      <c r="I157" s="142" t="s">
        <v>13</v>
      </c>
    </row>
    <row r="158" spans="1:9" x14ac:dyDescent="0.25">
      <c r="A158" s="142"/>
      <c r="B158" s="149">
        <v>149</v>
      </c>
      <c r="C158" s="65" t="s">
        <v>410</v>
      </c>
      <c r="D158" s="142">
        <v>100</v>
      </c>
      <c r="E158" s="126" t="s">
        <v>133</v>
      </c>
      <c r="F158" s="142" t="s">
        <v>12</v>
      </c>
      <c r="G158" s="142" t="s">
        <v>411</v>
      </c>
      <c r="H158" s="151">
        <v>12208</v>
      </c>
      <c r="I158" s="142" t="s">
        <v>13</v>
      </c>
    </row>
    <row r="159" spans="1:9" x14ac:dyDescent="0.25">
      <c r="A159" s="142"/>
      <c r="B159" s="149">
        <v>149</v>
      </c>
      <c r="C159" s="65" t="s">
        <v>412</v>
      </c>
      <c r="D159" s="142"/>
      <c r="E159" s="126" t="s">
        <v>413</v>
      </c>
      <c r="F159" s="142" t="s">
        <v>12</v>
      </c>
      <c r="G159" s="142" t="s">
        <v>414</v>
      </c>
      <c r="H159" s="151">
        <v>395600</v>
      </c>
      <c r="I159" s="142" t="s">
        <v>13</v>
      </c>
    </row>
    <row r="160" spans="1:9" x14ac:dyDescent="0.25">
      <c r="A160" s="142"/>
      <c r="B160" s="149">
        <v>149</v>
      </c>
      <c r="C160" s="65" t="s">
        <v>415</v>
      </c>
      <c r="D160" s="142">
        <v>180</v>
      </c>
      <c r="E160" s="126" t="s">
        <v>133</v>
      </c>
      <c r="F160" s="142" t="s">
        <v>12</v>
      </c>
      <c r="G160" s="142" t="s">
        <v>416</v>
      </c>
      <c r="H160" s="151">
        <v>55641.599999999999</v>
      </c>
      <c r="I160" s="142" t="s">
        <v>13</v>
      </c>
    </row>
    <row r="161" spans="1:9" x14ac:dyDescent="0.25">
      <c r="A161" s="142"/>
      <c r="B161" s="149">
        <v>149</v>
      </c>
      <c r="C161" s="65" t="s">
        <v>417</v>
      </c>
      <c r="D161" s="142">
        <v>180</v>
      </c>
      <c r="E161" s="126" t="s">
        <v>418</v>
      </c>
      <c r="F161" s="142" t="s">
        <v>12</v>
      </c>
      <c r="G161" s="142" t="s">
        <v>419</v>
      </c>
      <c r="H161" s="151">
        <v>33102</v>
      </c>
      <c r="I161" s="142" t="s">
        <v>13</v>
      </c>
    </row>
    <row r="162" spans="1:9" x14ac:dyDescent="0.25">
      <c r="A162" s="142"/>
      <c r="B162" s="149">
        <v>149</v>
      </c>
      <c r="C162" s="135" t="s">
        <v>422</v>
      </c>
      <c r="D162" s="142">
        <v>2</v>
      </c>
      <c r="E162" s="126" t="s">
        <v>406</v>
      </c>
      <c r="F162" s="142" t="s">
        <v>12</v>
      </c>
      <c r="G162" s="142" t="s">
        <v>423</v>
      </c>
      <c r="H162" s="151">
        <v>12000</v>
      </c>
      <c r="I162" s="142" t="s">
        <v>13</v>
      </c>
    </row>
    <row r="163" spans="1:9" x14ac:dyDescent="0.25">
      <c r="A163" s="142"/>
      <c r="B163" s="149">
        <v>149</v>
      </c>
      <c r="C163" s="131" t="s">
        <v>424</v>
      </c>
      <c r="D163" s="142">
        <v>70</v>
      </c>
      <c r="E163" s="126" t="s">
        <v>425</v>
      </c>
      <c r="F163" s="142" t="s">
        <v>12</v>
      </c>
      <c r="G163" s="142" t="s">
        <v>426</v>
      </c>
      <c r="H163" s="151">
        <v>26264</v>
      </c>
      <c r="I163" s="142" t="s">
        <v>13</v>
      </c>
    </row>
    <row r="164" spans="1:9" x14ac:dyDescent="0.25">
      <c r="A164" s="142"/>
      <c r="B164" s="149">
        <v>149</v>
      </c>
      <c r="C164" s="65" t="s">
        <v>427</v>
      </c>
      <c r="D164" s="142">
        <v>70</v>
      </c>
      <c r="E164" s="126" t="s">
        <v>399</v>
      </c>
      <c r="F164" s="142" t="s">
        <v>12</v>
      </c>
      <c r="G164" s="142" t="s">
        <v>428</v>
      </c>
      <c r="H164" s="151">
        <v>33320</v>
      </c>
      <c r="I164" s="142" t="s">
        <v>13</v>
      </c>
    </row>
    <row r="165" spans="1:9" ht="24" x14ac:dyDescent="0.25">
      <c r="A165" s="142"/>
      <c r="B165" s="149">
        <v>149</v>
      </c>
      <c r="C165" s="65" t="s">
        <v>429</v>
      </c>
      <c r="D165" s="142">
        <v>700</v>
      </c>
      <c r="E165" s="126" t="s">
        <v>129</v>
      </c>
      <c r="F165" s="142" t="s">
        <v>12</v>
      </c>
      <c r="G165" s="142" t="s">
        <v>430</v>
      </c>
      <c r="H165" s="151">
        <v>103586</v>
      </c>
      <c r="I165" s="142" t="s">
        <v>13</v>
      </c>
    </row>
    <row r="166" spans="1:9" ht="48" x14ac:dyDescent="0.25">
      <c r="A166" s="142"/>
      <c r="B166" s="149">
        <v>149</v>
      </c>
      <c r="C166" s="65" t="s">
        <v>431</v>
      </c>
      <c r="D166" s="142">
        <v>5</v>
      </c>
      <c r="E166" s="126" t="s">
        <v>432</v>
      </c>
      <c r="F166" s="142" t="s">
        <v>371</v>
      </c>
      <c r="G166" s="142" t="s">
        <v>433</v>
      </c>
      <c r="H166" s="151">
        <v>9878400</v>
      </c>
      <c r="I166" s="142"/>
    </row>
    <row r="167" spans="1:9" ht="24" x14ac:dyDescent="0.25">
      <c r="A167" s="142"/>
      <c r="B167" s="149">
        <v>149</v>
      </c>
      <c r="C167" s="65" t="s">
        <v>420</v>
      </c>
      <c r="D167" s="142">
        <v>180</v>
      </c>
      <c r="E167" s="126" t="s">
        <v>399</v>
      </c>
      <c r="F167" s="142" t="s">
        <v>12</v>
      </c>
      <c r="G167" s="142" t="s">
        <v>421</v>
      </c>
      <c r="H167" s="151">
        <v>105840</v>
      </c>
      <c r="I167" s="142" t="s">
        <v>13</v>
      </c>
    </row>
    <row r="168" spans="1:9" x14ac:dyDescent="0.25">
      <c r="A168" s="142"/>
      <c r="B168" s="142">
        <v>149</v>
      </c>
      <c r="C168" s="190" t="s">
        <v>531</v>
      </c>
      <c r="D168" s="142">
        <v>1000</v>
      </c>
      <c r="E168" s="126" t="s">
        <v>532</v>
      </c>
      <c r="F168" s="142" t="s">
        <v>12</v>
      </c>
      <c r="G168" s="142" t="s">
        <v>533</v>
      </c>
      <c r="H168" s="151">
        <v>188000</v>
      </c>
      <c r="I168" s="142"/>
    </row>
    <row r="169" spans="1:9" x14ac:dyDescent="0.25">
      <c r="A169" s="142"/>
      <c r="B169" s="285">
        <v>149</v>
      </c>
      <c r="C169" s="65" t="s">
        <v>609</v>
      </c>
      <c r="D169" s="142">
        <v>300</v>
      </c>
      <c r="E169" s="126" t="s">
        <v>610</v>
      </c>
      <c r="F169" s="142" t="s">
        <v>12</v>
      </c>
      <c r="G169" s="142" t="s">
        <v>611</v>
      </c>
      <c r="H169" s="151">
        <v>137760</v>
      </c>
      <c r="I169" s="142"/>
    </row>
    <row r="170" spans="1:9" x14ac:dyDescent="0.25">
      <c r="A170" s="142"/>
      <c r="B170" s="285">
        <v>149</v>
      </c>
      <c r="C170" s="65" t="s">
        <v>612</v>
      </c>
      <c r="D170" s="142"/>
      <c r="E170" s="126" t="s">
        <v>613</v>
      </c>
      <c r="F170" s="142" t="s">
        <v>12</v>
      </c>
      <c r="G170" s="142" t="s">
        <v>611</v>
      </c>
      <c r="H170" s="151">
        <v>6100</v>
      </c>
      <c r="I170" s="142"/>
    </row>
    <row r="171" spans="1:9" x14ac:dyDescent="0.25">
      <c r="A171" s="142"/>
      <c r="B171" s="285">
        <v>149</v>
      </c>
      <c r="C171" s="65" t="s">
        <v>614</v>
      </c>
      <c r="D171" s="142"/>
      <c r="E171" s="126" t="s">
        <v>615</v>
      </c>
      <c r="F171" s="142" t="s">
        <v>12</v>
      </c>
      <c r="G171" s="142" t="s">
        <v>616</v>
      </c>
      <c r="H171" s="151">
        <v>44900</v>
      </c>
      <c r="I171" s="142"/>
    </row>
    <row r="172" spans="1:9" x14ac:dyDescent="0.25">
      <c r="A172" s="142"/>
      <c r="B172" s="285">
        <v>149</v>
      </c>
      <c r="C172" s="65" t="s">
        <v>617</v>
      </c>
      <c r="D172" s="142"/>
      <c r="E172" s="126" t="s">
        <v>618</v>
      </c>
      <c r="F172" s="142" t="s">
        <v>12</v>
      </c>
      <c r="G172" s="142" t="s">
        <v>619</v>
      </c>
      <c r="H172" s="151">
        <v>7616</v>
      </c>
      <c r="I172" s="142"/>
    </row>
    <row r="173" spans="1:9" x14ac:dyDescent="0.25">
      <c r="A173" s="142"/>
      <c r="B173" s="285">
        <v>149</v>
      </c>
      <c r="C173" s="65" t="s">
        <v>620</v>
      </c>
      <c r="D173" s="142"/>
      <c r="E173" s="126" t="s">
        <v>129</v>
      </c>
      <c r="F173" s="142" t="s">
        <v>12</v>
      </c>
      <c r="G173" s="142" t="s">
        <v>621</v>
      </c>
      <c r="H173" s="151">
        <v>5247</v>
      </c>
      <c r="I173" s="142"/>
    </row>
    <row r="174" spans="1:9" s="287" customFormat="1" x14ac:dyDescent="0.25">
      <c r="A174" s="149"/>
      <c r="B174" s="182"/>
      <c r="C174" s="65" t="s">
        <v>633</v>
      </c>
      <c r="D174" s="182">
        <v>1</v>
      </c>
      <c r="E174" s="299" t="s">
        <v>634</v>
      </c>
      <c r="F174" s="182" t="s">
        <v>158</v>
      </c>
      <c r="G174" s="182" t="s">
        <v>635</v>
      </c>
      <c r="H174" s="188">
        <v>100000</v>
      </c>
      <c r="I174" s="285"/>
    </row>
    <row r="175" spans="1:9" s="159" customFormat="1" ht="12" customHeight="1" x14ac:dyDescent="0.25">
      <c r="A175" s="183">
        <v>22</v>
      </c>
      <c r="B175" s="154"/>
      <c r="C175" s="65"/>
      <c r="D175" s="154"/>
      <c r="E175" s="155"/>
      <c r="F175" s="156"/>
      <c r="G175" s="156"/>
      <c r="H175" s="191">
        <f>SUM(H126:H174)</f>
        <v>12954667.16</v>
      </c>
      <c r="I175" s="158"/>
    </row>
    <row r="176" spans="1:9" s="159" customFormat="1" ht="12" customHeight="1" x14ac:dyDescent="0.25">
      <c r="A176" s="183"/>
      <c r="B176" s="154"/>
      <c r="C176" s="126" t="s">
        <v>156</v>
      </c>
      <c r="D176" s="150">
        <v>1</v>
      </c>
      <c r="E176" s="126" t="s">
        <v>157</v>
      </c>
      <c r="F176" s="142" t="s">
        <v>158</v>
      </c>
      <c r="G176" s="192" t="s">
        <v>159</v>
      </c>
      <c r="H176" s="151">
        <v>1236471</v>
      </c>
      <c r="I176" s="142" t="s">
        <v>13</v>
      </c>
    </row>
    <row r="177" spans="1:9" ht="36" x14ac:dyDescent="0.25">
      <c r="A177" s="142">
        <v>1</v>
      </c>
      <c r="B177" s="149">
        <v>151</v>
      </c>
      <c r="C177" s="126" t="s">
        <v>160</v>
      </c>
      <c r="D177" s="150">
        <v>1</v>
      </c>
      <c r="E177" s="126" t="s">
        <v>161</v>
      </c>
      <c r="F177" s="142" t="s">
        <v>158</v>
      </c>
      <c r="G177" s="150" t="s">
        <v>162</v>
      </c>
      <c r="H177" s="151">
        <v>10000000</v>
      </c>
      <c r="I177" s="142" t="s">
        <v>13</v>
      </c>
    </row>
    <row r="178" spans="1:9" x14ac:dyDescent="0.25">
      <c r="A178" s="142"/>
      <c r="B178" s="149">
        <v>151</v>
      </c>
      <c r="C178" s="126" t="s">
        <v>437</v>
      </c>
      <c r="D178" s="150">
        <v>1</v>
      </c>
      <c r="E178" s="153" t="s">
        <v>438</v>
      </c>
      <c r="F178" s="142" t="s">
        <v>158</v>
      </c>
      <c r="G178" s="150" t="s">
        <v>439</v>
      </c>
      <c r="H178" s="151">
        <v>813791.04</v>
      </c>
      <c r="I178" s="142"/>
    </row>
    <row r="179" spans="1:9" ht="60" x14ac:dyDescent="0.25">
      <c r="A179" s="142">
        <v>2</v>
      </c>
      <c r="B179" s="149">
        <v>151</v>
      </c>
      <c r="C179" s="126" t="s">
        <v>163</v>
      </c>
      <c r="D179" s="150">
        <v>1</v>
      </c>
      <c r="E179" s="153" t="s">
        <v>164</v>
      </c>
      <c r="F179" s="142" t="s">
        <v>12</v>
      </c>
      <c r="G179" s="178" t="s">
        <v>165</v>
      </c>
      <c r="H179" s="151">
        <v>300000</v>
      </c>
      <c r="I179" s="142" t="s">
        <v>13</v>
      </c>
    </row>
    <row r="180" spans="1:9" s="159" customFormat="1" ht="12" customHeight="1" x14ac:dyDescent="0.25">
      <c r="A180" s="183"/>
      <c r="B180" s="154">
        <v>151</v>
      </c>
      <c r="C180" s="126"/>
      <c r="D180" s="184"/>
      <c r="E180" s="155"/>
      <c r="F180" s="156"/>
      <c r="G180" s="156"/>
      <c r="H180" s="191">
        <f>H179+H178+H177+H176</f>
        <v>12350262.039999999</v>
      </c>
      <c r="I180" s="158"/>
    </row>
    <row r="181" spans="1:9" s="159" customFormat="1" ht="24" x14ac:dyDescent="0.25">
      <c r="A181" s="183">
        <v>1</v>
      </c>
      <c r="B181" s="193">
        <v>152</v>
      </c>
      <c r="C181" s="126" t="s">
        <v>166</v>
      </c>
      <c r="D181" s="150">
        <v>1</v>
      </c>
      <c r="E181" s="153" t="s">
        <v>167</v>
      </c>
      <c r="F181" s="142" t="s">
        <v>158</v>
      </c>
      <c r="G181" s="150" t="s">
        <v>168</v>
      </c>
      <c r="H181" s="151">
        <v>650000</v>
      </c>
      <c r="I181" s="142" t="s">
        <v>13</v>
      </c>
    </row>
    <row r="182" spans="1:9" x14ac:dyDescent="0.25">
      <c r="A182" s="142">
        <v>2</v>
      </c>
      <c r="B182" s="152">
        <v>152</v>
      </c>
      <c r="C182" s="126" t="s">
        <v>169</v>
      </c>
      <c r="D182" s="150">
        <v>1</v>
      </c>
      <c r="E182" s="153" t="s">
        <v>170</v>
      </c>
      <c r="F182" s="142" t="s">
        <v>158</v>
      </c>
      <c r="G182" s="150" t="s">
        <v>171</v>
      </c>
      <c r="H182" s="151">
        <v>120000</v>
      </c>
      <c r="I182" s="142" t="s">
        <v>13</v>
      </c>
    </row>
    <row r="183" spans="1:9" x14ac:dyDescent="0.25">
      <c r="A183" s="142">
        <v>3</v>
      </c>
      <c r="B183" s="149">
        <v>152</v>
      </c>
      <c r="C183" s="126" t="s">
        <v>172</v>
      </c>
      <c r="D183" s="150">
        <v>1</v>
      </c>
      <c r="E183" s="194" t="s">
        <v>173</v>
      </c>
      <c r="F183" s="142" t="s">
        <v>12</v>
      </c>
      <c r="G183" s="142" t="s">
        <v>174</v>
      </c>
      <c r="H183" s="151">
        <v>581614.30000000005</v>
      </c>
      <c r="I183" s="142" t="s">
        <v>13</v>
      </c>
    </row>
    <row r="184" spans="1:9" ht="24" x14ac:dyDescent="0.25">
      <c r="A184" s="142">
        <v>4</v>
      </c>
      <c r="B184" s="149">
        <v>152</v>
      </c>
      <c r="C184" s="126" t="s">
        <v>175</v>
      </c>
      <c r="D184" s="177">
        <v>1</v>
      </c>
      <c r="E184" s="195" t="s">
        <v>176</v>
      </c>
      <c r="F184" s="142" t="s">
        <v>158</v>
      </c>
      <c r="G184" s="142" t="s">
        <v>177</v>
      </c>
      <c r="H184" s="151">
        <v>60000</v>
      </c>
      <c r="I184" s="142" t="s">
        <v>13</v>
      </c>
    </row>
    <row r="185" spans="1:9" x14ac:dyDescent="0.25">
      <c r="A185" s="142"/>
      <c r="B185" s="149">
        <v>152</v>
      </c>
      <c r="D185" s="184"/>
      <c r="E185" s="155"/>
      <c r="F185" s="156"/>
      <c r="G185" s="156"/>
      <c r="H185" s="191">
        <f>H184+H183+H182+H181</f>
        <v>1411614.3</v>
      </c>
      <c r="I185" s="158"/>
    </row>
    <row r="186" spans="1:9" s="159" customFormat="1" ht="12" customHeight="1" x14ac:dyDescent="0.25">
      <c r="A186" s="183">
        <v>1</v>
      </c>
      <c r="B186" s="156">
        <v>153</v>
      </c>
      <c r="C186" s="126" t="s">
        <v>178</v>
      </c>
      <c r="D186" s="177">
        <v>1</v>
      </c>
      <c r="E186" s="153" t="s">
        <v>179</v>
      </c>
      <c r="F186" s="142" t="s">
        <v>12</v>
      </c>
      <c r="G186" s="142" t="s">
        <v>180</v>
      </c>
      <c r="H186" s="151">
        <v>1484400</v>
      </c>
      <c r="I186" s="142" t="s">
        <v>13</v>
      </c>
    </row>
    <row r="187" spans="1:9" ht="36" x14ac:dyDescent="0.25">
      <c r="A187" s="142">
        <v>2</v>
      </c>
      <c r="B187" s="156">
        <v>153</v>
      </c>
      <c r="C187" s="126" t="s">
        <v>181</v>
      </c>
      <c r="D187" s="177">
        <v>1</v>
      </c>
      <c r="E187" s="126" t="s">
        <v>179</v>
      </c>
      <c r="F187" s="142" t="s">
        <v>12</v>
      </c>
      <c r="G187" s="142" t="s">
        <v>182</v>
      </c>
      <c r="H187" s="151">
        <v>1460400</v>
      </c>
      <c r="I187" s="142" t="s">
        <v>13</v>
      </c>
    </row>
    <row r="188" spans="1:9" ht="24" x14ac:dyDescent="0.25">
      <c r="A188" s="142">
        <v>1</v>
      </c>
      <c r="B188" s="149">
        <v>159</v>
      </c>
      <c r="C188" s="130" t="s">
        <v>183</v>
      </c>
      <c r="D188" s="150">
        <v>1</v>
      </c>
      <c r="E188" s="153" t="s">
        <v>184</v>
      </c>
      <c r="F188" s="142" t="s">
        <v>12</v>
      </c>
      <c r="G188" s="142" t="s">
        <v>185</v>
      </c>
      <c r="H188" s="151">
        <v>392000</v>
      </c>
      <c r="I188" s="142" t="s">
        <v>13</v>
      </c>
    </row>
    <row r="189" spans="1:9" ht="24" x14ac:dyDescent="0.25">
      <c r="A189" s="142">
        <v>2</v>
      </c>
      <c r="B189" s="149">
        <v>159</v>
      </c>
      <c r="C189" s="130" t="s">
        <v>186</v>
      </c>
      <c r="D189" s="150">
        <v>1</v>
      </c>
      <c r="E189" s="187" t="s">
        <v>187</v>
      </c>
      <c r="F189" s="142" t="s">
        <v>188</v>
      </c>
      <c r="G189" s="142" t="s">
        <v>189</v>
      </c>
      <c r="H189" s="151">
        <v>3175000</v>
      </c>
      <c r="I189" s="142" t="s">
        <v>13</v>
      </c>
    </row>
    <row r="190" spans="1:9" ht="24" x14ac:dyDescent="0.25">
      <c r="A190" s="142">
        <v>3</v>
      </c>
      <c r="B190" s="149">
        <v>159</v>
      </c>
      <c r="C190" s="130" t="s">
        <v>190</v>
      </c>
      <c r="D190" s="150">
        <v>1</v>
      </c>
      <c r="E190" s="153" t="s">
        <v>191</v>
      </c>
      <c r="F190" s="142" t="s">
        <v>158</v>
      </c>
      <c r="G190" s="142" t="s">
        <v>192</v>
      </c>
      <c r="H190" s="151">
        <v>269900</v>
      </c>
      <c r="I190" s="142" t="s">
        <v>13</v>
      </c>
    </row>
    <row r="191" spans="1:9" ht="24" x14ac:dyDescent="0.25">
      <c r="A191" s="142">
        <v>4</v>
      </c>
      <c r="B191" s="149">
        <v>159</v>
      </c>
      <c r="C191" s="130" t="s">
        <v>193</v>
      </c>
      <c r="D191" s="150">
        <v>1</v>
      </c>
      <c r="E191" s="153" t="s">
        <v>194</v>
      </c>
      <c r="F191" s="142" t="s">
        <v>158</v>
      </c>
      <c r="G191" s="142" t="s">
        <v>352</v>
      </c>
      <c r="H191" s="151">
        <v>600000</v>
      </c>
      <c r="I191" s="142" t="s">
        <v>13</v>
      </c>
    </row>
    <row r="192" spans="1:9" s="201" customFormat="1" ht="36" x14ac:dyDescent="0.25">
      <c r="A192" s="196">
        <v>7</v>
      </c>
      <c r="B192" s="197">
        <v>159</v>
      </c>
      <c r="C192" s="130" t="s">
        <v>195</v>
      </c>
      <c r="D192" s="198">
        <v>1</v>
      </c>
      <c r="E192" s="199" t="s">
        <v>196</v>
      </c>
      <c r="F192" s="196" t="s">
        <v>12</v>
      </c>
      <c r="G192" s="196" t="s">
        <v>197</v>
      </c>
      <c r="H192" s="200">
        <v>800000</v>
      </c>
      <c r="I192" s="196" t="s">
        <v>13</v>
      </c>
    </row>
    <row r="193" spans="1:9" ht="48" x14ac:dyDescent="0.25">
      <c r="A193" s="142">
        <v>8</v>
      </c>
      <c r="B193" s="149">
        <v>159</v>
      </c>
      <c r="C193" s="130" t="s">
        <v>198</v>
      </c>
      <c r="D193" s="150">
        <v>1</v>
      </c>
      <c r="E193" s="126" t="s">
        <v>199</v>
      </c>
      <c r="F193" s="142" t="s">
        <v>158</v>
      </c>
      <c r="G193" s="142" t="s">
        <v>200</v>
      </c>
      <c r="H193" s="151">
        <v>290000</v>
      </c>
      <c r="I193" s="142" t="s">
        <v>13</v>
      </c>
    </row>
    <row r="194" spans="1:9" ht="24" x14ac:dyDescent="0.25">
      <c r="A194" s="142">
        <v>10</v>
      </c>
      <c r="B194" s="149">
        <v>159</v>
      </c>
      <c r="C194" s="130" t="s">
        <v>201</v>
      </c>
      <c r="D194" s="177">
        <v>1</v>
      </c>
      <c r="E194" s="126" t="s">
        <v>202</v>
      </c>
      <c r="F194" s="142" t="s">
        <v>158</v>
      </c>
      <c r="G194" s="142" t="s">
        <v>203</v>
      </c>
      <c r="H194" s="151">
        <v>5460000</v>
      </c>
      <c r="I194" s="142" t="s">
        <v>13</v>
      </c>
    </row>
    <row r="195" spans="1:9" ht="72" x14ac:dyDescent="0.25">
      <c r="A195" s="142">
        <v>12</v>
      </c>
      <c r="B195" s="149">
        <v>159</v>
      </c>
      <c r="C195" s="130" t="s">
        <v>204</v>
      </c>
      <c r="D195" s="150">
        <v>1</v>
      </c>
      <c r="E195" s="65" t="s">
        <v>205</v>
      </c>
      <c r="F195" s="142" t="s">
        <v>158</v>
      </c>
      <c r="G195" s="142" t="s">
        <v>206</v>
      </c>
      <c r="H195" s="151">
        <v>1008000</v>
      </c>
      <c r="I195" s="142" t="s">
        <v>13</v>
      </c>
    </row>
    <row r="196" spans="1:9" ht="24" x14ac:dyDescent="0.25">
      <c r="A196" s="142"/>
      <c r="B196" s="149">
        <v>159</v>
      </c>
      <c r="C196" s="130" t="s">
        <v>207</v>
      </c>
      <c r="D196" s="150">
        <v>1</v>
      </c>
      <c r="E196" s="126" t="s">
        <v>208</v>
      </c>
      <c r="F196" s="142" t="s">
        <v>158</v>
      </c>
      <c r="G196" s="142" t="s">
        <v>209</v>
      </c>
      <c r="H196" s="151">
        <v>220000</v>
      </c>
      <c r="I196" s="142"/>
    </row>
    <row r="197" spans="1:9" ht="24" x14ac:dyDescent="0.25">
      <c r="A197" s="142">
        <v>13</v>
      </c>
      <c r="B197" s="149">
        <v>159</v>
      </c>
      <c r="C197" s="130" t="s">
        <v>210</v>
      </c>
      <c r="D197" s="177">
        <v>1</v>
      </c>
      <c r="E197" s="65" t="s">
        <v>211</v>
      </c>
      <c r="F197" s="142" t="s">
        <v>158</v>
      </c>
      <c r="G197" s="142" t="s">
        <v>212</v>
      </c>
      <c r="H197" s="151">
        <v>30000</v>
      </c>
      <c r="I197" s="142" t="s">
        <v>13</v>
      </c>
    </row>
    <row r="198" spans="1:9" ht="84" customHeight="1" x14ac:dyDescent="0.25">
      <c r="A198" s="142">
        <v>14</v>
      </c>
      <c r="B198" s="149">
        <v>159</v>
      </c>
      <c r="C198" s="130" t="s">
        <v>213</v>
      </c>
      <c r="D198" s="177">
        <v>1</v>
      </c>
      <c r="E198" s="153" t="s">
        <v>214</v>
      </c>
      <c r="F198" s="142" t="s">
        <v>158</v>
      </c>
      <c r="G198" s="142" t="s">
        <v>215</v>
      </c>
      <c r="H198" s="151">
        <v>220000</v>
      </c>
      <c r="I198" s="142" t="s">
        <v>13</v>
      </c>
    </row>
    <row r="199" spans="1:9" ht="24" x14ac:dyDescent="0.25">
      <c r="A199" s="174">
        <v>23</v>
      </c>
      <c r="B199" s="167">
        <v>159</v>
      </c>
      <c r="C199" s="130" t="s">
        <v>216</v>
      </c>
      <c r="D199" s="202">
        <v>1</v>
      </c>
      <c r="E199" s="194" t="s">
        <v>217</v>
      </c>
      <c r="F199" s="174" t="s">
        <v>12</v>
      </c>
      <c r="G199" s="174" t="s">
        <v>218</v>
      </c>
      <c r="H199" s="175">
        <v>1000000</v>
      </c>
      <c r="I199" s="142" t="s">
        <v>13</v>
      </c>
    </row>
    <row r="200" spans="1:9" ht="36" x14ac:dyDescent="0.25">
      <c r="A200" s="142"/>
      <c r="B200" s="149">
        <v>159</v>
      </c>
      <c r="C200" s="130" t="s">
        <v>216</v>
      </c>
      <c r="D200" s="177">
        <v>1</v>
      </c>
      <c r="E200" s="126" t="s">
        <v>219</v>
      </c>
      <c r="F200" s="142" t="s">
        <v>158</v>
      </c>
      <c r="G200" s="142" t="s">
        <v>220</v>
      </c>
      <c r="H200" s="151">
        <v>1022880</v>
      </c>
      <c r="I200" s="142" t="s">
        <v>13</v>
      </c>
    </row>
    <row r="201" spans="1:9" ht="36" x14ac:dyDescent="0.25">
      <c r="A201" s="142"/>
      <c r="B201" s="149">
        <v>159</v>
      </c>
      <c r="C201" s="130" t="s">
        <v>221</v>
      </c>
      <c r="D201" s="177">
        <v>1</v>
      </c>
      <c r="E201" s="126" t="s">
        <v>222</v>
      </c>
      <c r="F201" s="142" t="s">
        <v>12</v>
      </c>
      <c r="G201" s="142" t="s">
        <v>223</v>
      </c>
      <c r="H201" s="151">
        <v>59000</v>
      </c>
      <c r="I201" s="142" t="s">
        <v>13</v>
      </c>
    </row>
    <row r="202" spans="1:9" ht="24" x14ac:dyDescent="0.25">
      <c r="A202" s="142"/>
      <c r="B202" s="126">
        <v>159</v>
      </c>
      <c r="C202" s="65" t="s">
        <v>323</v>
      </c>
      <c r="D202" s="126">
        <v>1</v>
      </c>
      <c r="E202" s="126" t="s">
        <v>324</v>
      </c>
      <c r="F202" s="126" t="s">
        <v>158</v>
      </c>
      <c r="G202" s="126" t="s">
        <v>325</v>
      </c>
      <c r="H202" s="203">
        <v>45000</v>
      </c>
      <c r="I202" s="142" t="s">
        <v>13</v>
      </c>
    </row>
    <row r="203" spans="1:9" x14ac:dyDescent="0.25">
      <c r="A203" s="142"/>
      <c r="B203" s="126">
        <v>159</v>
      </c>
      <c r="C203" s="131" t="s">
        <v>326</v>
      </c>
      <c r="D203" s="126">
        <v>1</v>
      </c>
      <c r="E203" s="126" t="s">
        <v>327</v>
      </c>
      <c r="F203" s="126" t="s">
        <v>158</v>
      </c>
      <c r="G203" s="126" t="s">
        <v>328</v>
      </c>
      <c r="H203" s="203">
        <v>360000</v>
      </c>
      <c r="I203" s="142" t="s">
        <v>13</v>
      </c>
    </row>
    <row r="204" spans="1:9" ht="36" x14ac:dyDescent="0.25">
      <c r="A204" s="142"/>
      <c r="B204" s="126">
        <v>159</v>
      </c>
      <c r="C204" s="65" t="s">
        <v>329</v>
      </c>
      <c r="D204" s="126">
        <v>1</v>
      </c>
      <c r="E204" s="126" t="s">
        <v>219</v>
      </c>
      <c r="F204" s="126" t="s">
        <v>158</v>
      </c>
      <c r="G204" s="126" t="s">
        <v>330</v>
      </c>
      <c r="H204" s="203">
        <v>32480</v>
      </c>
      <c r="I204" s="142" t="s">
        <v>13</v>
      </c>
    </row>
    <row r="205" spans="1:9" x14ac:dyDescent="0.25">
      <c r="A205" s="142"/>
      <c r="B205" s="126">
        <v>159</v>
      </c>
      <c r="C205" s="131" t="s">
        <v>331</v>
      </c>
      <c r="D205" s="126">
        <v>1</v>
      </c>
      <c r="E205" s="126" t="s">
        <v>332</v>
      </c>
      <c r="F205" s="126" t="s">
        <v>158</v>
      </c>
      <c r="G205" s="126" t="s">
        <v>333</v>
      </c>
      <c r="H205" s="203">
        <v>235200</v>
      </c>
      <c r="I205" s="142" t="s">
        <v>13</v>
      </c>
    </row>
    <row r="206" spans="1:9" x14ac:dyDescent="0.25">
      <c r="A206" s="142"/>
      <c r="B206" s="126">
        <v>159</v>
      </c>
      <c r="C206" s="131" t="s">
        <v>334</v>
      </c>
      <c r="D206" s="126">
        <v>1</v>
      </c>
      <c r="E206" s="126" t="s">
        <v>335</v>
      </c>
      <c r="F206" s="126" t="s">
        <v>158</v>
      </c>
      <c r="G206" s="126" t="s">
        <v>336</v>
      </c>
      <c r="H206" s="203">
        <v>110000</v>
      </c>
      <c r="I206" s="142" t="s">
        <v>13</v>
      </c>
    </row>
    <row r="207" spans="1:9" ht="48" x14ac:dyDescent="0.25">
      <c r="A207" s="142"/>
      <c r="B207" s="126">
        <v>159</v>
      </c>
      <c r="C207" s="65" t="s">
        <v>337</v>
      </c>
      <c r="D207" s="126">
        <v>1</v>
      </c>
      <c r="E207" s="126" t="s">
        <v>338</v>
      </c>
      <c r="F207" s="126" t="s">
        <v>158</v>
      </c>
      <c r="G207" s="126" t="s">
        <v>339</v>
      </c>
      <c r="H207" s="203">
        <v>457584</v>
      </c>
      <c r="I207" s="142" t="s">
        <v>13</v>
      </c>
    </row>
    <row r="208" spans="1:9" ht="36" x14ac:dyDescent="0.25">
      <c r="A208" s="142"/>
      <c r="B208" s="126">
        <v>159</v>
      </c>
      <c r="C208" s="65" t="s">
        <v>340</v>
      </c>
      <c r="D208" s="126">
        <v>1</v>
      </c>
      <c r="E208" s="65" t="s">
        <v>341</v>
      </c>
      <c r="F208" s="126" t="s">
        <v>158</v>
      </c>
      <c r="G208" s="126" t="s">
        <v>342</v>
      </c>
      <c r="H208" s="203">
        <v>156000</v>
      </c>
      <c r="I208" s="142" t="s">
        <v>13</v>
      </c>
    </row>
    <row r="209" spans="1:9" ht="24" x14ac:dyDescent="0.25">
      <c r="A209" s="142"/>
      <c r="B209" s="126">
        <v>159</v>
      </c>
      <c r="C209" s="65" t="s">
        <v>343</v>
      </c>
      <c r="D209" s="126">
        <v>1</v>
      </c>
      <c r="E209" s="126" t="s">
        <v>344</v>
      </c>
      <c r="F209" s="126" t="s">
        <v>158</v>
      </c>
      <c r="G209" s="126" t="s">
        <v>345</v>
      </c>
      <c r="H209" s="203">
        <v>15000</v>
      </c>
      <c r="I209" s="142" t="s">
        <v>13</v>
      </c>
    </row>
    <row r="210" spans="1:9" ht="36" x14ac:dyDescent="0.25">
      <c r="A210" s="142"/>
      <c r="B210" s="126">
        <v>159</v>
      </c>
      <c r="C210" s="131" t="s">
        <v>346</v>
      </c>
      <c r="D210" s="126">
        <v>1</v>
      </c>
      <c r="E210" s="65" t="s">
        <v>347</v>
      </c>
      <c r="F210" s="126" t="s">
        <v>158</v>
      </c>
      <c r="G210" s="126" t="s">
        <v>348</v>
      </c>
      <c r="H210" s="203">
        <v>15000</v>
      </c>
      <c r="I210" s="142" t="s">
        <v>13</v>
      </c>
    </row>
    <row r="211" spans="1:9" ht="48" x14ac:dyDescent="0.25">
      <c r="A211" s="142"/>
      <c r="B211" s="126">
        <v>159</v>
      </c>
      <c r="C211" s="65" t="s">
        <v>349</v>
      </c>
      <c r="D211" s="126">
        <v>1</v>
      </c>
      <c r="E211" s="126" t="s">
        <v>350</v>
      </c>
      <c r="F211" s="126" t="s">
        <v>158</v>
      </c>
      <c r="G211" s="126" t="s">
        <v>351</v>
      </c>
      <c r="H211" s="203">
        <v>198375</v>
      </c>
      <c r="I211" s="142" t="s">
        <v>13</v>
      </c>
    </row>
    <row r="212" spans="1:9" ht="36" x14ac:dyDescent="0.25">
      <c r="A212" s="142"/>
      <c r="B212" s="126">
        <v>159</v>
      </c>
      <c r="C212" s="65" t="s">
        <v>353</v>
      </c>
      <c r="D212" s="126">
        <v>1</v>
      </c>
      <c r="E212" s="132" t="s">
        <v>354</v>
      </c>
      <c r="F212" s="126" t="s">
        <v>224</v>
      </c>
      <c r="G212" s="126" t="s">
        <v>355</v>
      </c>
      <c r="H212" s="203">
        <v>2239988.7999999998</v>
      </c>
      <c r="I212" s="142" t="s">
        <v>13</v>
      </c>
    </row>
    <row r="213" spans="1:9" ht="48" x14ac:dyDescent="0.25">
      <c r="A213" s="142"/>
      <c r="B213" s="126">
        <v>159</v>
      </c>
      <c r="C213" s="65" t="s">
        <v>356</v>
      </c>
      <c r="D213" s="126">
        <v>1</v>
      </c>
      <c r="E213" s="132" t="s">
        <v>354</v>
      </c>
      <c r="F213" s="126" t="s">
        <v>224</v>
      </c>
      <c r="G213" s="126" t="s">
        <v>357</v>
      </c>
      <c r="H213" s="203">
        <v>3247988.8</v>
      </c>
      <c r="I213" s="142" t="s">
        <v>13</v>
      </c>
    </row>
    <row r="214" spans="1:9" x14ac:dyDescent="0.25">
      <c r="A214" s="142"/>
      <c r="B214" s="126">
        <v>159</v>
      </c>
      <c r="C214" s="132" t="s">
        <v>358</v>
      </c>
      <c r="D214" s="126">
        <v>1</v>
      </c>
      <c r="E214" s="126" t="s">
        <v>359</v>
      </c>
      <c r="F214" s="126" t="s">
        <v>158</v>
      </c>
      <c r="G214" s="126" t="s">
        <v>360</v>
      </c>
      <c r="H214" s="203">
        <v>539645</v>
      </c>
      <c r="I214" s="142" t="s">
        <v>13</v>
      </c>
    </row>
    <row r="215" spans="1:9" x14ac:dyDescent="0.25">
      <c r="A215" s="142"/>
      <c r="B215" s="126">
        <v>159</v>
      </c>
      <c r="C215" s="131" t="s">
        <v>361</v>
      </c>
      <c r="D215" s="126">
        <v>1</v>
      </c>
      <c r="E215" s="126" t="s">
        <v>362</v>
      </c>
      <c r="F215" s="126" t="s">
        <v>158</v>
      </c>
      <c r="G215" s="126" t="s">
        <v>363</v>
      </c>
      <c r="H215" s="203">
        <v>13440</v>
      </c>
      <c r="I215" s="142" t="s">
        <v>13</v>
      </c>
    </row>
    <row r="216" spans="1:9" ht="24" x14ac:dyDescent="0.25">
      <c r="A216" s="142"/>
      <c r="B216" s="126">
        <v>159</v>
      </c>
      <c r="C216" s="65" t="s">
        <v>369</v>
      </c>
      <c r="D216" s="126">
        <v>1</v>
      </c>
      <c r="E216" s="126" t="s">
        <v>370</v>
      </c>
      <c r="F216" s="126" t="s">
        <v>371</v>
      </c>
      <c r="G216" s="126" t="s">
        <v>372</v>
      </c>
      <c r="H216" s="203">
        <v>3684800</v>
      </c>
      <c r="I216" s="142" t="s">
        <v>13</v>
      </c>
    </row>
    <row r="217" spans="1:9" ht="36" x14ac:dyDescent="0.25">
      <c r="A217" s="142"/>
      <c r="B217" s="126">
        <v>159</v>
      </c>
      <c r="C217" s="131" t="s">
        <v>373</v>
      </c>
      <c r="D217" s="126">
        <v>1</v>
      </c>
      <c r="E217" s="126" t="s">
        <v>370</v>
      </c>
      <c r="F217" s="126" t="s">
        <v>371</v>
      </c>
      <c r="G217" s="126" t="s">
        <v>374</v>
      </c>
      <c r="H217" s="203">
        <v>750400</v>
      </c>
      <c r="I217" s="142" t="s">
        <v>13</v>
      </c>
    </row>
    <row r="218" spans="1:9" ht="36" x14ac:dyDescent="0.25">
      <c r="A218" s="142"/>
      <c r="B218" s="126">
        <v>159</v>
      </c>
      <c r="C218" s="131" t="s">
        <v>375</v>
      </c>
      <c r="D218" s="126">
        <v>1</v>
      </c>
      <c r="E218" s="126" t="s">
        <v>370</v>
      </c>
      <c r="F218" s="126" t="s">
        <v>371</v>
      </c>
      <c r="G218" s="126" t="s">
        <v>376</v>
      </c>
      <c r="H218" s="203">
        <v>5154990.4000000004</v>
      </c>
      <c r="I218" s="142" t="s">
        <v>13</v>
      </c>
    </row>
    <row r="219" spans="1:9" ht="24" x14ac:dyDescent="0.25">
      <c r="A219" s="142"/>
      <c r="B219" s="126">
        <v>159</v>
      </c>
      <c r="C219" s="131" t="s">
        <v>377</v>
      </c>
      <c r="D219" s="126">
        <v>1</v>
      </c>
      <c r="E219" s="128" t="s">
        <v>378</v>
      </c>
      <c r="F219" s="126" t="s">
        <v>158</v>
      </c>
      <c r="G219" s="126" t="s">
        <v>379</v>
      </c>
      <c r="H219" s="203">
        <v>495890</v>
      </c>
      <c r="I219" s="142" t="s">
        <v>13</v>
      </c>
    </row>
    <row r="220" spans="1:9" ht="34.5" customHeight="1" x14ac:dyDescent="0.25">
      <c r="A220" s="142"/>
      <c r="B220" s="126">
        <v>159</v>
      </c>
      <c r="C220" s="136" t="s">
        <v>534</v>
      </c>
      <c r="D220" s="126">
        <v>1</v>
      </c>
      <c r="E220" s="137" t="s">
        <v>535</v>
      </c>
      <c r="F220" s="126" t="s">
        <v>158</v>
      </c>
      <c r="G220" s="126" t="s">
        <v>536</v>
      </c>
      <c r="H220" s="203">
        <v>500000</v>
      </c>
      <c r="I220" s="142" t="s">
        <v>537</v>
      </c>
    </row>
    <row r="221" spans="1:9" ht="48" x14ac:dyDescent="0.25">
      <c r="A221" s="142"/>
      <c r="B221" s="141">
        <v>159</v>
      </c>
      <c r="C221" s="138" t="s">
        <v>538</v>
      </c>
      <c r="D221" s="126">
        <v>1</v>
      </c>
      <c r="E221" s="136" t="s">
        <v>539</v>
      </c>
      <c r="F221" s="126" t="s">
        <v>158</v>
      </c>
      <c r="G221" s="126" t="s">
        <v>540</v>
      </c>
      <c r="H221" s="203">
        <v>38886.400000000001</v>
      </c>
      <c r="I221" s="142"/>
    </row>
    <row r="222" spans="1:9" ht="24" x14ac:dyDescent="0.25">
      <c r="A222" s="142"/>
      <c r="B222" s="126">
        <v>159</v>
      </c>
      <c r="C222" s="136" t="s">
        <v>541</v>
      </c>
      <c r="D222" s="126">
        <v>1</v>
      </c>
      <c r="E222" s="126" t="s">
        <v>543</v>
      </c>
      <c r="F222" s="126" t="s">
        <v>158</v>
      </c>
      <c r="G222" s="126" t="s">
        <v>542</v>
      </c>
      <c r="H222" s="203">
        <v>300000</v>
      </c>
      <c r="I222" s="142"/>
    </row>
    <row r="223" spans="1:9" ht="48" x14ac:dyDescent="0.25">
      <c r="A223" s="142"/>
      <c r="B223" s="141">
        <v>159</v>
      </c>
      <c r="C223" s="138" t="s">
        <v>544</v>
      </c>
      <c r="D223" s="126">
        <v>1</v>
      </c>
      <c r="E223" s="136" t="s">
        <v>546</v>
      </c>
      <c r="F223" s="126" t="s">
        <v>158</v>
      </c>
      <c r="G223" s="126" t="s">
        <v>545</v>
      </c>
      <c r="H223" s="203">
        <v>26195</v>
      </c>
      <c r="I223" s="142"/>
    </row>
    <row r="224" spans="1:9" ht="24" x14ac:dyDescent="0.25">
      <c r="A224" s="142"/>
      <c r="B224" s="141">
        <v>159</v>
      </c>
      <c r="C224" s="295" t="s">
        <v>547</v>
      </c>
      <c r="D224" s="126">
        <v>1</v>
      </c>
      <c r="E224" s="138" t="s">
        <v>549</v>
      </c>
      <c r="F224" s="126" t="s">
        <v>12</v>
      </c>
      <c r="G224" s="126" t="s">
        <v>548</v>
      </c>
      <c r="H224" s="203">
        <v>25000</v>
      </c>
      <c r="I224" s="142"/>
    </row>
    <row r="225" spans="1:9" s="287" customFormat="1" x14ac:dyDescent="0.25">
      <c r="A225" s="149"/>
      <c r="B225" s="141">
        <v>159</v>
      </c>
      <c r="C225" s="296" t="s">
        <v>320</v>
      </c>
      <c r="D225" s="286">
        <v>1</v>
      </c>
      <c r="E225" s="138" t="s">
        <v>622</v>
      </c>
      <c r="F225" s="286" t="s">
        <v>158</v>
      </c>
      <c r="G225" s="286" t="s">
        <v>322</v>
      </c>
      <c r="H225" s="203">
        <v>629800</v>
      </c>
      <c r="I225" s="285"/>
    </row>
    <row r="226" spans="1:9" s="287" customFormat="1" ht="12.75" x14ac:dyDescent="0.25">
      <c r="A226" s="149"/>
      <c r="B226" s="141">
        <v>159</v>
      </c>
      <c r="C226" s="297" t="s">
        <v>623</v>
      </c>
      <c r="D226" s="286">
        <v>1</v>
      </c>
      <c r="E226" s="138" t="s">
        <v>624</v>
      </c>
      <c r="F226" s="286" t="s">
        <v>158</v>
      </c>
      <c r="G226" s="286" t="s">
        <v>625</v>
      </c>
      <c r="H226" s="203">
        <v>300000</v>
      </c>
      <c r="I226" s="285"/>
    </row>
    <row r="227" spans="1:9" s="287" customFormat="1" ht="24" x14ac:dyDescent="0.25">
      <c r="A227" s="149"/>
      <c r="B227" s="141">
        <v>159</v>
      </c>
      <c r="C227" s="204" t="s">
        <v>626</v>
      </c>
      <c r="D227" s="286">
        <v>1</v>
      </c>
      <c r="E227" s="298" t="s">
        <v>402</v>
      </c>
      <c r="F227" s="286" t="s">
        <v>158</v>
      </c>
      <c r="G227" s="286" t="s">
        <v>404</v>
      </c>
      <c r="H227" s="203">
        <v>604476</v>
      </c>
      <c r="I227" s="285"/>
    </row>
    <row r="228" spans="1:9" ht="24" x14ac:dyDescent="0.25">
      <c r="A228" s="149"/>
      <c r="B228" s="141">
        <v>159</v>
      </c>
      <c r="C228" s="204" t="s">
        <v>627</v>
      </c>
      <c r="D228" s="286">
        <v>1</v>
      </c>
      <c r="E228" s="204" t="s">
        <v>628</v>
      </c>
      <c r="F228" s="286" t="s">
        <v>158</v>
      </c>
      <c r="G228" s="286" t="s">
        <v>629</v>
      </c>
      <c r="H228" s="203">
        <v>19380</v>
      </c>
      <c r="I228" s="142"/>
    </row>
    <row r="229" spans="1:9" s="287" customFormat="1" x14ac:dyDescent="0.25">
      <c r="A229" s="149"/>
      <c r="B229" s="141">
        <v>159</v>
      </c>
      <c r="C229" s="204" t="s">
        <v>630</v>
      </c>
      <c r="D229" s="286">
        <v>1</v>
      </c>
      <c r="E229" s="204" t="s">
        <v>631</v>
      </c>
      <c r="F229" s="286" t="s">
        <v>12</v>
      </c>
      <c r="G229" s="286" t="s">
        <v>632</v>
      </c>
      <c r="H229" s="203">
        <v>395600</v>
      </c>
      <c r="I229" s="285"/>
    </row>
    <row r="230" spans="1:9" s="287" customFormat="1" x14ac:dyDescent="0.25">
      <c r="A230" s="149"/>
      <c r="B230" s="141">
        <v>159</v>
      </c>
      <c r="C230" s="204" t="s">
        <v>636</v>
      </c>
      <c r="D230" s="286">
        <v>1</v>
      </c>
      <c r="E230" s="204" t="s">
        <v>637</v>
      </c>
      <c r="F230" s="286" t="s">
        <v>158</v>
      </c>
      <c r="G230" s="286" t="s">
        <v>366</v>
      </c>
      <c r="H230" s="203">
        <v>769000</v>
      </c>
      <c r="I230" s="285"/>
    </row>
    <row r="231" spans="1:9" s="287" customFormat="1" x14ac:dyDescent="0.25">
      <c r="A231" s="149"/>
      <c r="B231" s="141">
        <v>159</v>
      </c>
      <c r="C231" s="204" t="s">
        <v>638</v>
      </c>
      <c r="D231" s="286">
        <v>1</v>
      </c>
      <c r="E231" s="204" t="s">
        <v>639</v>
      </c>
      <c r="F231" s="286" t="s">
        <v>158</v>
      </c>
      <c r="G231" s="286" t="s">
        <v>368</v>
      </c>
      <c r="H231" s="203">
        <v>1298000</v>
      </c>
      <c r="I231" s="285"/>
    </row>
    <row r="232" spans="1:9" s="287" customFormat="1" ht="48" x14ac:dyDescent="0.25">
      <c r="A232" s="149"/>
      <c r="B232" s="141">
        <v>159</v>
      </c>
      <c r="C232" s="295" t="s">
        <v>640</v>
      </c>
      <c r="D232" s="286">
        <v>1</v>
      </c>
      <c r="E232" s="136" t="s">
        <v>641</v>
      </c>
      <c r="F232" s="286" t="s">
        <v>158</v>
      </c>
      <c r="G232" s="286" t="s">
        <v>642</v>
      </c>
      <c r="H232" s="203">
        <v>49589</v>
      </c>
      <c r="I232" s="285"/>
    </row>
    <row r="233" spans="1:9" s="287" customFormat="1" x14ac:dyDescent="0.25">
      <c r="A233" s="149"/>
      <c r="B233" s="141">
        <v>159</v>
      </c>
      <c r="C233" s="301" t="s">
        <v>646</v>
      </c>
      <c r="D233" s="286">
        <v>1</v>
      </c>
      <c r="E233" s="204" t="s">
        <v>647</v>
      </c>
      <c r="F233" s="286" t="s">
        <v>12</v>
      </c>
      <c r="G233" s="286" t="s">
        <v>648</v>
      </c>
      <c r="H233" s="203">
        <v>402080</v>
      </c>
      <c r="I233" s="285"/>
    </row>
    <row r="234" spans="1:9" s="287" customFormat="1" x14ac:dyDescent="0.2">
      <c r="A234" s="149"/>
      <c r="B234" s="286">
        <v>159</v>
      </c>
      <c r="C234" s="302" t="s">
        <v>649</v>
      </c>
      <c r="D234" s="286">
        <v>1</v>
      </c>
      <c r="E234" s="136" t="s">
        <v>650</v>
      </c>
      <c r="F234" s="286" t="s">
        <v>158</v>
      </c>
      <c r="G234" s="286" t="s">
        <v>651</v>
      </c>
      <c r="H234" s="203">
        <v>235224</v>
      </c>
      <c r="I234" s="285"/>
    </row>
    <row r="235" spans="1:9" s="287" customFormat="1" ht="24" x14ac:dyDescent="0.2">
      <c r="A235" s="149"/>
      <c r="B235" s="141">
        <v>159</v>
      </c>
      <c r="C235" s="300" t="s">
        <v>643</v>
      </c>
      <c r="D235" s="286">
        <v>1</v>
      </c>
      <c r="E235" s="204" t="s">
        <v>644</v>
      </c>
      <c r="F235" s="286" t="s">
        <v>158</v>
      </c>
      <c r="G235" s="286" t="s">
        <v>645</v>
      </c>
      <c r="H235" s="203">
        <v>455894</v>
      </c>
      <c r="I235" s="285"/>
    </row>
    <row r="236" spans="1:9" s="287" customFormat="1" x14ac:dyDescent="0.2">
      <c r="A236" s="149"/>
      <c r="B236" s="141">
        <v>159</v>
      </c>
      <c r="C236" s="300" t="s">
        <v>652</v>
      </c>
      <c r="D236" s="286">
        <v>1</v>
      </c>
      <c r="E236" s="204" t="s">
        <v>653</v>
      </c>
      <c r="F236" s="286" t="s">
        <v>158</v>
      </c>
      <c r="G236" s="286" t="s">
        <v>654</v>
      </c>
      <c r="H236" s="206">
        <v>220000</v>
      </c>
      <c r="I236" s="285"/>
    </row>
    <row r="237" spans="1:9" s="159" customFormat="1" ht="13.5" customHeight="1" x14ac:dyDescent="0.25">
      <c r="A237" s="183" t="s">
        <v>225</v>
      </c>
      <c r="B237" s="207"/>
      <c r="C237" s="208"/>
      <c r="D237" s="207"/>
      <c r="E237" s="209"/>
      <c r="F237" s="210"/>
      <c r="G237" s="210"/>
      <c r="H237" s="211">
        <f>SUM(H186:H236)</f>
        <v>41512486.399999999</v>
      </c>
      <c r="I237" s="158"/>
    </row>
  </sheetData>
  <mergeCells count="122">
    <mergeCell ref="H101:H106"/>
    <mergeCell ref="E126:E129"/>
    <mergeCell ref="F126:F129"/>
    <mergeCell ref="G126:G129"/>
    <mergeCell ref="I142:I143"/>
    <mergeCell ref="I81:I100"/>
    <mergeCell ref="I101:I106"/>
    <mergeCell ref="I126:I129"/>
    <mergeCell ref="J67:J68"/>
    <mergeCell ref="I144:I146"/>
    <mergeCell ref="E101:E106"/>
    <mergeCell ref="F101:F106"/>
    <mergeCell ref="E144:E146"/>
    <mergeCell ref="F144:F146"/>
    <mergeCell ref="G144:G146"/>
    <mergeCell ref="H144:H146"/>
    <mergeCell ref="E142:E143"/>
    <mergeCell ref="F142:F143"/>
    <mergeCell ref="G142:G143"/>
    <mergeCell ref="H142:H143"/>
    <mergeCell ref="E134:E135"/>
    <mergeCell ref="F134:F135"/>
    <mergeCell ref="G134:G135"/>
    <mergeCell ref="H134:H135"/>
    <mergeCell ref="H81:H100"/>
    <mergeCell ref="G131:G133"/>
    <mergeCell ref="H131:H133"/>
    <mergeCell ref="G101:G106"/>
    <mergeCell ref="B1:I1"/>
    <mergeCell ref="B2:I2"/>
    <mergeCell ref="B3:I3"/>
    <mergeCell ref="A13:C13"/>
    <mergeCell ref="H15:H18"/>
    <mergeCell ref="H29:H40"/>
    <mergeCell ref="B29:B40"/>
    <mergeCell ref="B27:B28"/>
    <mergeCell ref="E27:E28"/>
    <mergeCell ref="G27:G28"/>
    <mergeCell ref="H27:H28"/>
    <mergeCell ref="G22:G26"/>
    <mergeCell ref="H22:H26"/>
    <mergeCell ref="G15:G18"/>
    <mergeCell ref="E22:E26"/>
    <mergeCell ref="F22:F26"/>
    <mergeCell ref="E29:E40"/>
    <mergeCell ref="F29:F40"/>
    <mergeCell ref="G29:G40"/>
    <mergeCell ref="I15:I18"/>
    <mergeCell ref="I22:I26"/>
    <mergeCell ref="I27:I28"/>
    <mergeCell ref="I29:I40"/>
    <mergeCell ref="A57:A59"/>
    <mergeCell ref="B57:B59"/>
    <mergeCell ref="I57:I59"/>
    <mergeCell ref="H42:H43"/>
    <mergeCell ref="E52:E55"/>
    <mergeCell ref="F52:F55"/>
    <mergeCell ref="G52:G55"/>
    <mergeCell ref="H52:H55"/>
    <mergeCell ref="E42:E44"/>
    <mergeCell ref="F42:F44"/>
    <mergeCell ref="F48:F50"/>
    <mergeCell ref="E48:E50"/>
    <mergeCell ref="H45:H47"/>
    <mergeCell ref="E45:E47"/>
    <mergeCell ref="F45:F47"/>
    <mergeCell ref="G45:G47"/>
    <mergeCell ref="I42:I44"/>
    <mergeCell ref="I45:I47"/>
    <mergeCell ref="I48:I50"/>
    <mergeCell ref="I52:I55"/>
    <mergeCell ref="B71:B78"/>
    <mergeCell ref="A60:A61"/>
    <mergeCell ref="B60:B61"/>
    <mergeCell ref="I60:I61"/>
    <mergeCell ref="H70:H79"/>
    <mergeCell ref="E70:E79"/>
    <mergeCell ref="F70:F79"/>
    <mergeCell ref="H62:H66"/>
    <mergeCell ref="B62:B66"/>
    <mergeCell ref="B67:B68"/>
    <mergeCell ref="E67:E68"/>
    <mergeCell ref="F67:F68"/>
    <mergeCell ref="G67:G68"/>
    <mergeCell ref="H67:H68"/>
    <mergeCell ref="I62:I66"/>
    <mergeCell ref="I67:I68"/>
    <mergeCell ref="I70:I79"/>
    <mergeCell ref="G70:G79"/>
    <mergeCell ref="I114:I115"/>
    <mergeCell ref="B108:B110"/>
    <mergeCell ref="E108:E110"/>
    <mergeCell ref="F108:F110"/>
    <mergeCell ref="G108:G110"/>
    <mergeCell ref="H108:H110"/>
    <mergeCell ref="H126:H129"/>
    <mergeCell ref="E131:E133"/>
    <mergeCell ref="F131:F133"/>
    <mergeCell ref="E15:E19"/>
    <mergeCell ref="F15:F19"/>
    <mergeCell ref="E119:E124"/>
    <mergeCell ref="F119:F124"/>
    <mergeCell ref="G119:G124"/>
    <mergeCell ref="H119:H124"/>
    <mergeCell ref="A114:A115"/>
    <mergeCell ref="B114:B115"/>
    <mergeCell ref="E114:E115"/>
    <mergeCell ref="F114:F115"/>
    <mergeCell ref="G114:G115"/>
    <mergeCell ref="H114:H115"/>
    <mergeCell ref="B81:B100"/>
    <mergeCell ref="E81:E100"/>
    <mergeCell ref="F81:F100"/>
    <mergeCell ref="G42:G43"/>
    <mergeCell ref="E62:E66"/>
    <mergeCell ref="F62:F66"/>
    <mergeCell ref="G62:G66"/>
    <mergeCell ref="B45:B47"/>
    <mergeCell ref="G59:G60"/>
    <mergeCell ref="F59:F60"/>
    <mergeCell ref="G81:G100"/>
    <mergeCell ref="A71:A7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L6" sqref="L6"/>
    </sheetView>
  </sheetViews>
  <sheetFormatPr defaultRowHeight="15" x14ac:dyDescent="0.25"/>
  <cols>
    <col min="1" max="1" width="6" style="276" customWidth="1"/>
    <col min="2" max="2" width="22.28515625" style="276" customWidth="1"/>
    <col min="3" max="4" width="14.85546875" style="276" customWidth="1"/>
    <col min="5" max="5" width="17.7109375" style="276" customWidth="1"/>
  </cols>
  <sheetData>
    <row r="1" spans="1:5" s="261" customFormat="1" ht="24" x14ac:dyDescent="0.25">
      <c r="A1" s="269" t="s">
        <v>2</v>
      </c>
      <c r="B1" s="269" t="s">
        <v>557</v>
      </c>
      <c r="C1" s="270" t="s">
        <v>580</v>
      </c>
      <c r="D1" s="271" t="s">
        <v>576</v>
      </c>
      <c r="E1" s="271" t="s">
        <v>571</v>
      </c>
    </row>
    <row r="2" spans="1:5" x14ac:dyDescent="0.25">
      <c r="A2" s="272">
        <v>1</v>
      </c>
      <c r="B2" s="272" t="s">
        <v>579</v>
      </c>
      <c r="C2" s="272">
        <v>2000</v>
      </c>
      <c r="D2" s="272">
        <v>55.84</v>
      </c>
      <c r="E2" s="273">
        <f>C2*D2</f>
        <v>111680</v>
      </c>
    </row>
    <row r="3" spans="1:5" x14ac:dyDescent="0.25">
      <c r="A3" s="272">
        <v>2</v>
      </c>
      <c r="B3" s="272" t="s">
        <v>581</v>
      </c>
      <c r="C3" s="272">
        <v>300</v>
      </c>
      <c r="D3" s="272">
        <v>59.47</v>
      </c>
      <c r="E3" s="273">
        <f t="shared" ref="E3:E6" si="0">C3*D3</f>
        <v>17841</v>
      </c>
    </row>
    <row r="4" spans="1:5" x14ac:dyDescent="0.25">
      <c r="A4" s="272">
        <v>3</v>
      </c>
      <c r="B4" s="272" t="s">
        <v>563</v>
      </c>
      <c r="C4" s="272">
        <v>2000</v>
      </c>
      <c r="D4" s="272">
        <v>15.51</v>
      </c>
      <c r="E4" s="273">
        <f t="shared" si="0"/>
        <v>31020</v>
      </c>
    </row>
    <row r="5" spans="1:5" ht="108" x14ac:dyDescent="0.25">
      <c r="A5" s="272">
        <v>4</v>
      </c>
      <c r="B5" s="274" t="s">
        <v>559</v>
      </c>
      <c r="C5" s="272">
        <v>500</v>
      </c>
      <c r="D5" s="272">
        <v>12775.8</v>
      </c>
      <c r="E5" s="273">
        <f t="shared" si="0"/>
        <v>6387900</v>
      </c>
    </row>
    <row r="6" spans="1:5" ht="48" x14ac:dyDescent="0.25">
      <c r="A6" s="272">
        <v>5</v>
      </c>
      <c r="B6" s="274" t="s">
        <v>566</v>
      </c>
      <c r="C6" s="272">
        <v>76</v>
      </c>
      <c r="D6" s="272">
        <v>106336.6</v>
      </c>
      <c r="E6" s="273">
        <f t="shared" si="0"/>
        <v>8081581.6000000006</v>
      </c>
    </row>
    <row r="7" spans="1:5" x14ac:dyDescent="0.25">
      <c r="A7" s="272">
        <v>6</v>
      </c>
      <c r="B7" s="272" t="s">
        <v>582</v>
      </c>
      <c r="C7" s="272">
        <v>3000</v>
      </c>
      <c r="D7" s="272">
        <v>81.739999999999995</v>
      </c>
      <c r="E7" s="273">
        <f t="shared" ref="E7:E15" si="1">C7*D7</f>
        <v>245219.99999999997</v>
      </c>
    </row>
    <row r="8" spans="1:5" x14ac:dyDescent="0.25">
      <c r="A8" s="272">
        <v>7</v>
      </c>
      <c r="B8" s="272" t="s">
        <v>583</v>
      </c>
      <c r="C8" s="272">
        <v>10000</v>
      </c>
      <c r="D8" s="272">
        <v>83.99</v>
      </c>
      <c r="E8" s="273">
        <f t="shared" si="1"/>
        <v>839900</v>
      </c>
    </row>
    <row r="9" spans="1:5" x14ac:dyDescent="0.25">
      <c r="A9" s="272">
        <v>8</v>
      </c>
      <c r="B9" s="272" t="s">
        <v>584</v>
      </c>
      <c r="C9" s="272">
        <v>1000</v>
      </c>
      <c r="D9" s="272">
        <v>119.8</v>
      </c>
      <c r="E9" s="273">
        <f t="shared" si="1"/>
        <v>119800</v>
      </c>
    </row>
    <row r="10" spans="1:5" x14ac:dyDescent="0.25">
      <c r="A10" s="272">
        <v>9</v>
      </c>
      <c r="B10" s="272" t="s">
        <v>584</v>
      </c>
      <c r="C10" s="272">
        <v>3100</v>
      </c>
      <c r="D10" s="272">
        <v>100.6</v>
      </c>
      <c r="E10" s="273">
        <f t="shared" si="1"/>
        <v>311860</v>
      </c>
    </row>
    <row r="11" spans="1:5" x14ac:dyDescent="0.25">
      <c r="A11" s="272">
        <v>10</v>
      </c>
      <c r="B11" s="272" t="s">
        <v>564</v>
      </c>
      <c r="C11" s="272">
        <v>3800</v>
      </c>
      <c r="D11" s="272">
        <v>50.29</v>
      </c>
      <c r="E11" s="273">
        <f t="shared" si="1"/>
        <v>191102</v>
      </c>
    </row>
    <row r="12" spans="1:5" x14ac:dyDescent="0.25">
      <c r="A12" s="272">
        <v>11</v>
      </c>
      <c r="B12" s="272" t="s">
        <v>585</v>
      </c>
      <c r="C12" s="272">
        <v>20</v>
      </c>
      <c r="D12" s="272">
        <v>638.1</v>
      </c>
      <c r="E12" s="273">
        <f t="shared" si="1"/>
        <v>12762</v>
      </c>
    </row>
    <row r="13" spans="1:5" x14ac:dyDescent="0.25">
      <c r="A13" s="272">
        <v>12</v>
      </c>
      <c r="B13" s="272" t="s">
        <v>586</v>
      </c>
      <c r="C13" s="272">
        <v>60</v>
      </c>
      <c r="D13" s="272">
        <v>638.1</v>
      </c>
      <c r="E13" s="273">
        <f t="shared" si="1"/>
        <v>38286</v>
      </c>
    </row>
    <row r="14" spans="1:5" x14ac:dyDescent="0.25">
      <c r="A14" s="272">
        <v>13</v>
      </c>
      <c r="B14" s="272" t="s">
        <v>587</v>
      </c>
      <c r="C14" s="272">
        <v>1000</v>
      </c>
      <c r="D14" s="272">
        <v>37.97</v>
      </c>
      <c r="E14" s="273">
        <f t="shared" si="1"/>
        <v>37970</v>
      </c>
    </row>
    <row r="15" spans="1:5" ht="60.75" x14ac:dyDescent="0.25">
      <c r="A15" s="272">
        <v>14</v>
      </c>
      <c r="B15" s="275" t="s">
        <v>565</v>
      </c>
      <c r="C15" s="272">
        <v>60</v>
      </c>
      <c r="D15" s="272">
        <v>106411.5</v>
      </c>
      <c r="E15" s="273">
        <f t="shared" si="1"/>
        <v>6384690</v>
      </c>
    </row>
    <row r="16" spans="1:5" s="279" customFormat="1" ht="12.75" x14ac:dyDescent="0.2">
      <c r="A16" s="277"/>
      <c r="B16" s="277" t="s">
        <v>588</v>
      </c>
      <c r="C16" s="277"/>
      <c r="D16" s="277"/>
      <c r="E16" s="278">
        <f>SUM(E2:E15)</f>
        <v>22811612.600000001</v>
      </c>
    </row>
    <row r="17" spans="5:5" x14ac:dyDescent="0.25">
      <c r="E17" s="276">
        <f ca="1">A11:E17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2"/>
  <sheetViews>
    <sheetView workbookViewId="0">
      <selection activeCell="C22" sqref="C22"/>
    </sheetView>
  </sheetViews>
  <sheetFormatPr defaultRowHeight="12" x14ac:dyDescent="0.25"/>
  <cols>
    <col min="1" max="1" width="3.28515625" style="224" customWidth="1"/>
    <col min="2" max="2" width="5.5703125" style="224" customWidth="1"/>
    <col min="3" max="3" width="29.5703125" style="228" customWidth="1"/>
    <col min="4" max="4" width="10.85546875" style="224" customWidth="1"/>
    <col min="5" max="5" width="20" style="194" customWidth="1"/>
    <col min="6" max="6" width="14" style="224" customWidth="1"/>
    <col min="7" max="7" width="17.5703125" style="224" customWidth="1"/>
    <col min="8" max="8" width="28.5703125" style="212" customWidth="1"/>
    <col min="9" max="9" width="6.5703125" style="152" customWidth="1"/>
    <col min="10" max="10" width="17.5703125" style="224" customWidth="1"/>
    <col min="11" max="11" width="14.42578125" style="224" customWidth="1"/>
    <col min="12" max="12" width="6.5703125" style="224" customWidth="1"/>
    <col min="13" max="13" width="9.140625" style="224"/>
    <col min="14" max="14" width="13.28515625" style="224" bestFit="1" customWidth="1"/>
    <col min="15" max="259" width="9.140625" style="224"/>
    <col min="260" max="260" width="3.28515625" style="224" customWidth="1"/>
    <col min="261" max="261" width="5.5703125" style="224" customWidth="1"/>
    <col min="262" max="262" width="29.5703125" style="224" customWidth="1"/>
    <col min="263" max="263" width="10.85546875" style="224" customWidth="1"/>
    <col min="264" max="264" width="20" style="224" customWidth="1"/>
    <col min="265" max="265" width="14" style="224" customWidth="1"/>
    <col min="266" max="266" width="17.5703125" style="224" customWidth="1"/>
    <col min="267" max="267" width="14.42578125" style="224" customWidth="1"/>
    <col min="268" max="268" width="6.5703125" style="224" customWidth="1"/>
    <col min="269" max="269" width="9.140625" style="224"/>
    <col min="270" max="270" width="13.28515625" style="224" bestFit="1" customWidth="1"/>
    <col min="271" max="515" width="9.140625" style="224"/>
    <col min="516" max="516" width="3.28515625" style="224" customWidth="1"/>
    <col min="517" max="517" width="5.5703125" style="224" customWidth="1"/>
    <col min="518" max="518" width="29.5703125" style="224" customWidth="1"/>
    <col min="519" max="519" width="10.85546875" style="224" customWidth="1"/>
    <col min="520" max="520" width="20" style="224" customWidth="1"/>
    <col min="521" max="521" width="14" style="224" customWidth="1"/>
    <col min="522" max="522" width="17.5703125" style="224" customWidth="1"/>
    <col min="523" max="523" width="14.42578125" style="224" customWidth="1"/>
    <col min="524" max="524" width="6.5703125" style="224" customWidth="1"/>
    <col min="525" max="525" width="9.140625" style="224"/>
    <col min="526" max="526" width="13.28515625" style="224" bestFit="1" customWidth="1"/>
    <col min="527" max="771" width="9.140625" style="224"/>
    <col min="772" max="772" width="3.28515625" style="224" customWidth="1"/>
    <col min="773" max="773" width="5.5703125" style="224" customWidth="1"/>
    <col min="774" max="774" width="29.5703125" style="224" customWidth="1"/>
    <col min="775" max="775" width="10.85546875" style="224" customWidth="1"/>
    <col min="776" max="776" width="20" style="224" customWidth="1"/>
    <col min="777" max="777" width="14" style="224" customWidth="1"/>
    <col min="778" max="778" width="17.5703125" style="224" customWidth="1"/>
    <col min="779" max="779" width="14.42578125" style="224" customWidth="1"/>
    <col min="780" max="780" width="6.5703125" style="224" customWidth="1"/>
    <col min="781" max="781" width="9.140625" style="224"/>
    <col min="782" max="782" width="13.28515625" style="224" bestFit="1" customWidth="1"/>
    <col min="783" max="1027" width="9.140625" style="224"/>
    <col min="1028" max="1028" width="3.28515625" style="224" customWidth="1"/>
    <col min="1029" max="1029" width="5.5703125" style="224" customWidth="1"/>
    <col min="1030" max="1030" width="29.5703125" style="224" customWidth="1"/>
    <col min="1031" max="1031" width="10.85546875" style="224" customWidth="1"/>
    <col min="1032" max="1032" width="20" style="224" customWidth="1"/>
    <col min="1033" max="1033" width="14" style="224" customWidth="1"/>
    <col min="1034" max="1034" width="17.5703125" style="224" customWidth="1"/>
    <col min="1035" max="1035" width="14.42578125" style="224" customWidth="1"/>
    <col min="1036" max="1036" width="6.5703125" style="224" customWidth="1"/>
    <col min="1037" max="1037" width="9.140625" style="224"/>
    <col min="1038" max="1038" width="13.28515625" style="224" bestFit="1" customWidth="1"/>
    <col min="1039" max="1283" width="9.140625" style="224"/>
    <col min="1284" max="1284" width="3.28515625" style="224" customWidth="1"/>
    <col min="1285" max="1285" width="5.5703125" style="224" customWidth="1"/>
    <col min="1286" max="1286" width="29.5703125" style="224" customWidth="1"/>
    <col min="1287" max="1287" width="10.85546875" style="224" customWidth="1"/>
    <col min="1288" max="1288" width="20" style="224" customWidth="1"/>
    <col min="1289" max="1289" width="14" style="224" customWidth="1"/>
    <col min="1290" max="1290" width="17.5703125" style="224" customWidth="1"/>
    <col min="1291" max="1291" width="14.42578125" style="224" customWidth="1"/>
    <col min="1292" max="1292" width="6.5703125" style="224" customWidth="1"/>
    <col min="1293" max="1293" width="9.140625" style="224"/>
    <col min="1294" max="1294" width="13.28515625" style="224" bestFit="1" customWidth="1"/>
    <col min="1295" max="1539" width="9.140625" style="224"/>
    <col min="1540" max="1540" width="3.28515625" style="224" customWidth="1"/>
    <col min="1541" max="1541" width="5.5703125" style="224" customWidth="1"/>
    <col min="1542" max="1542" width="29.5703125" style="224" customWidth="1"/>
    <col min="1543" max="1543" width="10.85546875" style="224" customWidth="1"/>
    <col min="1544" max="1544" width="20" style="224" customWidth="1"/>
    <col min="1545" max="1545" width="14" style="224" customWidth="1"/>
    <col min="1546" max="1546" width="17.5703125" style="224" customWidth="1"/>
    <col min="1547" max="1547" width="14.42578125" style="224" customWidth="1"/>
    <col min="1548" max="1548" width="6.5703125" style="224" customWidth="1"/>
    <col min="1549" max="1549" width="9.140625" style="224"/>
    <col min="1550" max="1550" width="13.28515625" style="224" bestFit="1" customWidth="1"/>
    <col min="1551" max="1795" width="9.140625" style="224"/>
    <col min="1796" max="1796" width="3.28515625" style="224" customWidth="1"/>
    <col min="1797" max="1797" width="5.5703125" style="224" customWidth="1"/>
    <col min="1798" max="1798" width="29.5703125" style="224" customWidth="1"/>
    <col min="1799" max="1799" width="10.85546875" style="224" customWidth="1"/>
    <col min="1800" max="1800" width="20" style="224" customWidth="1"/>
    <col min="1801" max="1801" width="14" style="224" customWidth="1"/>
    <col min="1802" max="1802" width="17.5703125" style="224" customWidth="1"/>
    <col min="1803" max="1803" width="14.42578125" style="224" customWidth="1"/>
    <col min="1804" max="1804" width="6.5703125" style="224" customWidth="1"/>
    <col min="1805" max="1805" width="9.140625" style="224"/>
    <col min="1806" max="1806" width="13.28515625" style="224" bestFit="1" customWidth="1"/>
    <col min="1807" max="2051" width="9.140625" style="224"/>
    <col min="2052" max="2052" width="3.28515625" style="224" customWidth="1"/>
    <col min="2053" max="2053" width="5.5703125" style="224" customWidth="1"/>
    <col min="2054" max="2054" width="29.5703125" style="224" customWidth="1"/>
    <col min="2055" max="2055" width="10.85546875" style="224" customWidth="1"/>
    <col min="2056" max="2056" width="20" style="224" customWidth="1"/>
    <col min="2057" max="2057" width="14" style="224" customWidth="1"/>
    <col min="2058" max="2058" width="17.5703125" style="224" customWidth="1"/>
    <col min="2059" max="2059" width="14.42578125" style="224" customWidth="1"/>
    <col min="2060" max="2060" width="6.5703125" style="224" customWidth="1"/>
    <col min="2061" max="2061" width="9.140625" style="224"/>
    <col min="2062" max="2062" width="13.28515625" style="224" bestFit="1" customWidth="1"/>
    <col min="2063" max="2307" width="9.140625" style="224"/>
    <col min="2308" max="2308" width="3.28515625" style="224" customWidth="1"/>
    <col min="2309" max="2309" width="5.5703125" style="224" customWidth="1"/>
    <col min="2310" max="2310" width="29.5703125" style="224" customWidth="1"/>
    <col min="2311" max="2311" width="10.85546875" style="224" customWidth="1"/>
    <col min="2312" max="2312" width="20" style="224" customWidth="1"/>
    <col min="2313" max="2313" width="14" style="224" customWidth="1"/>
    <col min="2314" max="2314" width="17.5703125" style="224" customWidth="1"/>
    <col min="2315" max="2315" width="14.42578125" style="224" customWidth="1"/>
    <col min="2316" max="2316" width="6.5703125" style="224" customWidth="1"/>
    <col min="2317" max="2317" width="9.140625" style="224"/>
    <col min="2318" max="2318" width="13.28515625" style="224" bestFit="1" customWidth="1"/>
    <col min="2319" max="2563" width="9.140625" style="224"/>
    <col min="2564" max="2564" width="3.28515625" style="224" customWidth="1"/>
    <col min="2565" max="2565" width="5.5703125" style="224" customWidth="1"/>
    <col min="2566" max="2566" width="29.5703125" style="224" customWidth="1"/>
    <col min="2567" max="2567" width="10.85546875" style="224" customWidth="1"/>
    <col min="2568" max="2568" width="20" style="224" customWidth="1"/>
    <col min="2569" max="2569" width="14" style="224" customWidth="1"/>
    <col min="2570" max="2570" width="17.5703125" style="224" customWidth="1"/>
    <col min="2571" max="2571" width="14.42578125" style="224" customWidth="1"/>
    <col min="2572" max="2572" width="6.5703125" style="224" customWidth="1"/>
    <col min="2573" max="2573" width="9.140625" style="224"/>
    <col min="2574" max="2574" width="13.28515625" style="224" bestFit="1" customWidth="1"/>
    <col min="2575" max="2819" width="9.140625" style="224"/>
    <col min="2820" max="2820" width="3.28515625" style="224" customWidth="1"/>
    <col min="2821" max="2821" width="5.5703125" style="224" customWidth="1"/>
    <col min="2822" max="2822" width="29.5703125" style="224" customWidth="1"/>
    <col min="2823" max="2823" width="10.85546875" style="224" customWidth="1"/>
    <col min="2824" max="2824" width="20" style="224" customWidth="1"/>
    <col min="2825" max="2825" width="14" style="224" customWidth="1"/>
    <col min="2826" max="2826" width="17.5703125" style="224" customWidth="1"/>
    <col min="2827" max="2827" width="14.42578125" style="224" customWidth="1"/>
    <col min="2828" max="2828" width="6.5703125" style="224" customWidth="1"/>
    <col min="2829" max="2829" width="9.140625" style="224"/>
    <col min="2830" max="2830" width="13.28515625" style="224" bestFit="1" customWidth="1"/>
    <col min="2831" max="3075" width="9.140625" style="224"/>
    <col min="3076" max="3076" width="3.28515625" style="224" customWidth="1"/>
    <col min="3077" max="3077" width="5.5703125" style="224" customWidth="1"/>
    <col min="3078" max="3078" width="29.5703125" style="224" customWidth="1"/>
    <col min="3079" max="3079" width="10.85546875" style="224" customWidth="1"/>
    <col min="3080" max="3080" width="20" style="224" customWidth="1"/>
    <col min="3081" max="3081" width="14" style="224" customWidth="1"/>
    <col min="3082" max="3082" width="17.5703125" style="224" customWidth="1"/>
    <col min="3083" max="3083" width="14.42578125" style="224" customWidth="1"/>
    <col min="3084" max="3084" width="6.5703125" style="224" customWidth="1"/>
    <col min="3085" max="3085" width="9.140625" style="224"/>
    <col min="3086" max="3086" width="13.28515625" style="224" bestFit="1" customWidth="1"/>
    <col min="3087" max="3331" width="9.140625" style="224"/>
    <col min="3332" max="3332" width="3.28515625" style="224" customWidth="1"/>
    <col min="3333" max="3333" width="5.5703125" style="224" customWidth="1"/>
    <col min="3334" max="3334" width="29.5703125" style="224" customWidth="1"/>
    <col min="3335" max="3335" width="10.85546875" style="224" customWidth="1"/>
    <col min="3336" max="3336" width="20" style="224" customWidth="1"/>
    <col min="3337" max="3337" width="14" style="224" customWidth="1"/>
    <col min="3338" max="3338" width="17.5703125" style="224" customWidth="1"/>
    <col min="3339" max="3339" width="14.42578125" style="224" customWidth="1"/>
    <col min="3340" max="3340" width="6.5703125" style="224" customWidth="1"/>
    <col min="3341" max="3341" width="9.140625" style="224"/>
    <col min="3342" max="3342" width="13.28515625" style="224" bestFit="1" customWidth="1"/>
    <col min="3343" max="3587" width="9.140625" style="224"/>
    <col min="3588" max="3588" width="3.28515625" style="224" customWidth="1"/>
    <col min="3589" max="3589" width="5.5703125" style="224" customWidth="1"/>
    <col min="3590" max="3590" width="29.5703125" style="224" customWidth="1"/>
    <col min="3591" max="3591" width="10.85546875" style="224" customWidth="1"/>
    <col min="3592" max="3592" width="20" style="224" customWidth="1"/>
    <col min="3593" max="3593" width="14" style="224" customWidth="1"/>
    <col min="3594" max="3594" width="17.5703125" style="224" customWidth="1"/>
    <col min="3595" max="3595" width="14.42578125" style="224" customWidth="1"/>
    <col min="3596" max="3596" width="6.5703125" style="224" customWidth="1"/>
    <col min="3597" max="3597" width="9.140625" style="224"/>
    <col min="3598" max="3598" width="13.28515625" style="224" bestFit="1" customWidth="1"/>
    <col min="3599" max="3843" width="9.140625" style="224"/>
    <col min="3844" max="3844" width="3.28515625" style="224" customWidth="1"/>
    <col min="3845" max="3845" width="5.5703125" style="224" customWidth="1"/>
    <col min="3846" max="3846" width="29.5703125" style="224" customWidth="1"/>
    <col min="3847" max="3847" width="10.85546875" style="224" customWidth="1"/>
    <col min="3848" max="3848" width="20" style="224" customWidth="1"/>
    <col min="3849" max="3849" width="14" style="224" customWidth="1"/>
    <col min="3850" max="3850" width="17.5703125" style="224" customWidth="1"/>
    <col min="3851" max="3851" width="14.42578125" style="224" customWidth="1"/>
    <col min="3852" max="3852" width="6.5703125" style="224" customWidth="1"/>
    <col min="3853" max="3853" width="9.140625" style="224"/>
    <col min="3854" max="3854" width="13.28515625" style="224" bestFit="1" customWidth="1"/>
    <col min="3855" max="4099" width="9.140625" style="224"/>
    <col min="4100" max="4100" width="3.28515625" style="224" customWidth="1"/>
    <col min="4101" max="4101" width="5.5703125" style="224" customWidth="1"/>
    <col min="4102" max="4102" width="29.5703125" style="224" customWidth="1"/>
    <col min="4103" max="4103" width="10.85546875" style="224" customWidth="1"/>
    <col min="4104" max="4104" width="20" style="224" customWidth="1"/>
    <col min="4105" max="4105" width="14" style="224" customWidth="1"/>
    <col min="4106" max="4106" width="17.5703125" style="224" customWidth="1"/>
    <col min="4107" max="4107" width="14.42578125" style="224" customWidth="1"/>
    <col min="4108" max="4108" width="6.5703125" style="224" customWidth="1"/>
    <col min="4109" max="4109" width="9.140625" style="224"/>
    <col min="4110" max="4110" width="13.28515625" style="224" bestFit="1" customWidth="1"/>
    <col min="4111" max="4355" width="9.140625" style="224"/>
    <col min="4356" max="4356" width="3.28515625" style="224" customWidth="1"/>
    <col min="4357" max="4357" width="5.5703125" style="224" customWidth="1"/>
    <col min="4358" max="4358" width="29.5703125" style="224" customWidth="1"/>
    <col min="4359" max="4359" width="10.85546875" style="224" customWidth="1"/>
    <col min="4360" max="4360" width="20" style="224" customWidth="1"/>
    <col min="4361" max="4361" width="14" style="224" customWidth="1"/>
    <col min="4362" max="4362" width="17.5703125" style="224" customWidth="1"/>
    <col min="4363" max="4363" width="14.42578125" style="224" customWidth="1"/>
    <col min="4364" max="4364" width="6.5703125" style="224" customWidth="1"/>
    <col min="4365" max="4365" width="9.140625" style="224"/>
    <col min="4366" max="4366" width="13.28515625" style="224" bestFit="1" customWidth="1"/>
    <col min="4367" max="4611" width="9.140625" style="224"/>
    <col min="4612" max="4612" width="3.28515625" style="224" customWidth="1"/>
    <col min="4613" max="4613" width="5.5703125" style="224" customWidth="1"/>
    <col min="4614" max="4614" width="29.5703125" style="224" customWidth="1"/>
    <col min="4615" max="4615" width="10.85546875" style="224" customWidth="1"/>
    <col min="4616" max="4616" width="20" style="224" customWidth="1"/>
    <col min="4617" max="4617" width="14" style="224" customWidth="1"/>
    <col min="4618" max="4618" width="17.5703125" style="224" customWidth="1"/>
    <col min="4619" max="4619" width="14.42578125" style="224" customWidth="1"/>
    <col min="4620" max="4620" width="6.5703125" style="224" customWidth="1"/>
    <col min="4621" max="4621" width="9.140625" style="224"/>
    <col min="4622" max="4622" width="13.28515625" style="224" bestFit="1" customWidth="1"/>
    <col min="4623" max="4867" width="9.140625" style="224"/>
    <col min="4868" max="4868" width="3.28515625" style="224" customWidth="1"/>
    <col min="4869" max="4869" width="5.5703125" style="224" customWidth="1"/>
    <col min="4870" max="4870" width="29.5703125" style="224" customWidth="1"/>
    <col min="4871" max="4871" width="10.85546875" style="224" customWidth="1"/>
    <col min="4872" max="4872" width="20" style="224" customWidth="1"/>
    <col min="4873" max="4873" width="14" style="224" customWidth="1"/>
    <col min="4874" max="4874" width="17.5703125" style="224" customWidth="1"/>
    <col min="4875" max="4875" width="14.42578125" style="224" customWidth="1"/>
    <col min="4876" max="4876" width="6.5703125" style="224" customWidth="1"/>
    <col min="4877" max="4877" width="9.140625" style="224"/>
    <col min="4878" max="4878" width="13.28515625" style="224" bestFit="1" customWidth="1"/>
    <col min="4879" max="5123" width="9.140625" style="224"/>
    <col min="5124" max="5124" width="3.28515625" style="224" customWidth="1"/>
    <col min="5125" max="5125" width="5.5703125" style="224" customWidth="1"/>
    <col min="5126" max="5126" width="29.5703125" style="224" customWidth="1"/>
    <col min="5127" max="5127" width="10.85546875" style="224" customWidth="1"/>
    <col min="5128" max="5128" width="20" style="224" customWidth="1"/>
    <col min="5129" max="5129" width="14" style="224" customWidth="1"/>
    <col min="5130" max="5130" width="17.5703125" style="224" customWidth="1"/>
    <col min="5131" max="5131" width="14.42578125" style="224" customWidth="1"/>
    <col min="5132" max="5132" width="6.5703125" style="224" customWidth="1"/>
    <col min="5133" max="5133" width="9.140625" style="224"/>
    <col min="5134" max="5134" width="13.28515625" style="224" bestFit="1" customWidth="1"/>
    <col min="5135" max="5379" width="9.140625" style="224"/>
    <col min="5380" max="5380" width="3.28515625" style="224" customWidth="1"/>
    <col min="5381" max="5381" width="5.5703125" style="224" customWidth="1"/>
    <col min="5382" max="5382" width="29.5703125" style="224" customWidth="1"/>
    <col min="5383" max="5383" width="10.85546875" style="224" customWidth="1"/>
    <col min="5384" max="5384" width="20" style="224" customWidth="1"/>
    <col min="5385" max="5385" width="14" style="224" customWidth="1"/>
    <col min="5386" max="5386" width="17.5703125" style="224" customWidth="1"/>
    <col min="5387" max="5387" width="14.42578125" style="224" customWidth="1"/>
    <col min="5388" max="5388" width="6.5703125" style="224" customWidth="1"/>
    <col min="5389" max="5389" width="9.140625" style="224"/>
    <col min="5390" max="5390" width="13.28515625" style="224" bestFit="1" customWidth="1"/>
    <col min="5391" max="5635" width="9.140625" style="224"/>
    <col min="5636" max="5636" width="3.28515625" style="224" customWidth="1"/>
    <col min="5637" max="5637" width="5.5703125" style="224" customWidth="1"/>
    <col min="5638" max="5638" width="29.5703125" style="224" customWidth="1"/>
    <col min="5639" max="5639" width="10.85546875" style="224" customWidth="1"/>
    <col min="5640" max="5640" width="20" style="224" customWidth="1"/>
    <col min="5641" max="5641" width="14" style="224" customWidth="1"/>
    <col min="5642" max="5642" width="17.5703125" style="224" customWidth="1"/>
    <col min="5643" max="5643" width="14.42578125" style="224" customWidth="1"/>
    <col min="5644" max="5644" width="6.5703125" style="224" customWidth="1"/>
    <col min="5645" max="5645" width="9.140625" style="224"/>
    <col min="5646" max="5646" width="13.28515625" style="224" bestFit="1" customWidth="1"/>
    <col min="5647" max="5891" width="9.140625" style="224"/>
    <col min="5892" max="5892" width="3.28515625" style="224" customWidth="1"/>
    <col min="5893" max="5893" width="5.5703125" style="224" customWidth="1"/>
    <col min="5894" max="5894" width="29.5703125" style="224" customWidth="1"/>
    <col min="5895" max="5895" width="10.85546875" style="224" customWidth="1"/>
    <col min="5896" max="5896" width="20" style="224" customWidth="1"/>
    <col min="5897" max="5897" width="14" style="224" customWidth="1"/>
    <col min="5898" max="5898" width="17.5703125" style="224" customWidth="1"/>
    <col min="5899" max="5899" width="14.42578125" style="224" customWidth="1"/>
    <col min="5900" max="5900" width="6.5703125" style="224" customWidth="1"/>
    <col min="5901" max="5901" width="9.140625" style="224"/>
    <col min="5902" max="5902" width="13.28515625" style="224" bestFit="1" customWidth="1"/>
    <col min="5903" max="6147" width="9.140625" style="224"/>
    <col min="6148" max="6148" width="3.28515625" style="224" customWidth="1"/>
    <col min="6149" max="6149" width="5.5703125" style="224" customWidth="1"/>
    <col min="6150" max="6150" width="29.5703125" style="224" customWidth="1"/>
    <col min="6151" max="6151" width="10.85546875" style="224" customWidth="1"/>
    <col min="6152" max="6152" width="20" style="224" customWidth="1"/>
    <col min="6153" max="6153" width="14" style="224" customWidth="1"/>
    <col min="6154" max="6154" width="17.5703125" style="224" customWidth="1"/>
    <col min="6155" max="6155" width="14.42578125" style="224" customWidth="1"/>
    <col min="6156" max="6156" width="6.5703125" style="224" customWidth="1"/>
    <col min="6157" max="6157" width="9.140625" style="224"/>
    <col min="6158" max="6158" width="13.28515625" style="224" bestFit="1" customWidth="1"/>
    <col min="6159" max="6403" width="9.140625" style="224"/>
    <col min="6404" max="6404" width="3.28515625" style="224" customWidth="1"/>
    <col min="6405" max="6405" width="5.5703125" style="224" customWidth="1"/>
    <col min="6406" max="6406" width="29.5703125" style="224" customWidth="1"/>
    <col min="6407" max="6407" width="10.85546875" style="224" customWidth="1"/>
    <col min="6408" max="6408" width="20" style="224" customWidth="1"/>
    <col min="6409" max="6409" width="14" style="224" customWidth="1"/>
    <col min="6410" max="6410" width="17.5703125" style="224" customWidth="1"/>
    <col min="6411" max="6411" width="14.42578125" style="224" customWidth="1"/>
    <col min="6412" max="6412" width="6.5703125" style="224" customWidth="1"/>
    <col min="6413" max="6413" width="9.140625" style="224"/>
    <col min="6414" max="6414" width="13.28515625" style="224" bestFit="1" customWidth="1"/>
    <col min="6415" max="6659" width="9.140625" style="224"/>
    <col min="6660" max="6660" width="3.28515625" style="224" customWidth="1"/>
    <col min="6661" max="6661" width="5.5703125" style="224" customWidth="1"/>
    <col min="6662" max="6662" width="29.5703125" style="224" customWidth="1"/>
    <col min="6663" max="6663" width="10.85546875" style="224" customWidth="1"/>
    <col min="6664" max="6664" width="20" style="224" customWidth="1"/>
    <col min="6665" max="6665" width="14" style="224" customWidth="1"/>
    <col min="6666" max="6666" width="17.5703125" style="224" customWidth="1"/>
    <col min="6667" max="6667" width="14.42578125" style="224" customWidth="1"/>
    <col min="6668" max="6668" width="6.5703125" style="224" customWidth="1"/>
    <col min="6669" max="6669" width="9.140625" style="224"/>
    <col min="6670" max="6670" width="13.28515625" style="224" bestFit="1" customWidth="1"/>
    <col min="6671" max="6915" width="9.140625" style="224"/>
    <col min="6916" max="6916" width="3.28515625" style="224" customWidth="1"/>
    <col min="6917" max="6917" width="5.5703125" style="224" customWidth="1"/>
    <col min="6918" max="6918" width="29.5703125" style="224" customWidth="1"/>
    <col min="6919" max="6919" width="10.85546875" style="224" customWidth="1"/>
    <col min="6920" max="6920" width="20" style="224" customWidth="1"/>
    <col min="6921" max="6921" width="14" style="224" customWidth="1"/>
    <col min="6922" max="6922" width="17.5703125" style="224" customWidth="1"/>
    <col min="6923" max="6923" width="14.42578125" style="224" customWidth="1"/>
    <col min="6924" max="6924" width="6.5703125" style="224" customWidth="1"/>
    <col min="6925" max="6925" width="9.140625" style="224"/>
    <col min="6926" max="6926" width="13.28515625" style="224" bestFit="1" customWidth="1"/>
    <col min="6927" max="7171" width="9.140625" style="224"/>
    <col min="7172" max="7172" width="3.28515625" style="224" customWidth="1"/>
    <col min="7173" max="7173" width="5.5703125" style="224" customWidth="1"/>
    <col min="7174" max="7174" width="29.5703125" style="224" customWidth="1"/>
    <col min="7175" max="7175" width="10.85546875" style="224" customWidth="1"/>
    <col min="7176" max="7176" width="20" style="224" customWidth="1"/>
    <col min="7177" max="7177" width="14" style="224" customWidth="1"/>
    <col min="7178" max="7178" width="17.5703125" style="224" customWidth="1"/>
    <col min="7179" max="7179" width="14.42578125" style="224" customWidth="1"/>
    <col min="7180" max="7180" width="6.5703125" style="224" customWidth="1"/>
    <col min="7181" max="7181" width="9.140625" style="224"/>
    <col min="7182" max="7182" width="13.28515625" style="224" bestFit="1" customWidth="1"/>
    <col min="7183" max="7427" width="9.140625" style="224"/>
    <col min="7428" max="7428" width="3.28515625" style="224" customWidth="1"/>
    <col min="7429" max="7429" width="5.5703125" style="224" customWidth="1"/>
    <col min="7430" max="7430" width="29.5703125" style="224" customWidth="1"/>
    <col min="7431" max="7431" width="10.85546875" style="224" customWidth="1"/>
    <col min="7432" max="7432" width="20" style="224" customWidth="1"/>
    <col min="7433" max="7433" width="14" style="224" customWidth="1"/>
    <col min="7434" max="7434" width="17.5703125" style="224" customWidth="1"/>
    <col min="7435" max="7435" width="14.42578125" style="224" customWidth="1"/>
    <col min="7436" max="7436" width="6.5703125" style="224" customWidth="1"/>
    <col min="7437" max="7437" width="9.140625" style="224"/>
    <col min="7438" max="7438" width="13.28515625" style="224" bestFit="1" customWidth="1"/>
    <col min="7439" max="7683" width="9.140625" style="224"/>
    <col min="7684" max="7684" width="3.28515625" style="224" customWidth="1"/>
    <col min="7685" max="7685" width="5.5703125" style="224" customWidth="1"/>
    <col min="7686" max="7686" width="29.5703125" style="224" customWidth="1"/>
    <col min="7687" max="7687" width="10.85546875" style="224" customWidth="1"/>
    <col min="7688" max="7688" width="20" style="224" customWidth="1"/>
    <col min="7689" max="7689" width="14" style="224" customWidth="1"/>
    <col min="7690" max="7690" width="17.5703125" style="224" customWidth="1"/>
    <col min="7691" max="7691" width="14.42578125" style="224" customWidth="1"/>
    <col min="7692" max="7692" width="6.5703125" style="224" customWidth="1"/>
    <col min="7693" max="7693" width="9.140625" style="224"/>
    <col min="7694" max="7694" width="13.28515625" style="224" bestFit="1" customWidth="1"/>
    <col min="7695" max="7939" width="9.140625" style="224"/>
    <col min="7940" max="7940" width="3.28515625" style="224" customWidth="1"/>
    <col min="7941" max="7941" width="5.5703125" style="224" customWidth="1"/>
    <col min="7942" max="7942" width="29.5703125" style="224" customWidth="1"/>
    <col min="7943" max="7943" width="10.85546875" style="224" customWidth="1"/>
    <col min="7944" max="7944" width="20" style="224" customWidth="1"/>
    <col min="7945" max="7945" width="14" style="224" customWidth="1"/>
    <col min="7946" max="7946" width="17.5703125" style="224" customWidth="1"/>
    <col min="7947" max="7947" width="14.42578125" style="224" customWidth="1"/>
    <col min="7948" max="7948" width="6.5703125" style="224" customWidth="1"/>
    <col min="7949" max="7949" width="9.140625" style="224"/>
    <col min="7950" max="7950" width="13.28515625" style="224" bestFit="1" customWidth="1"/>
    <col min="7951" max="8195" width="9.140625" style="224"/>
    <col min="8196" max="8196" width="3.28515625" style="224" customWidth="1"/>
    <col min="8197" max="8197" width="5.5703125" style="224" customWidth="1"/>
    <col min="8198" max="8198" width="29.5703125" style="224" customWidth="1"/>
    <col min="8199" max="8199" width="10.85546875" style="224" customWidth="1"/>
    <col min="8200" max="8200" width="20" style="224" customWidth="1"/>
    <col min="8201" max="8201" width="14" style="224" customWidth="1"/>
    <col min="8202" max="8202" width="17.5703125" style="224" customWidth="1"/>
    <col min="8203" max="8203" width="14.42578125" style="224" customWidth="1"/>
    <col min="8204" max="8204" width="6.5703125" style="224" customWidth="1"/>
    <col min="8205" max="8205" width="9.140625" style="224"/>
    <col min="8206" max="8206" width="13.28515625" style="224" bestFit="1" customWidth="1"/>
    <col min="8207" max="8451" width="9.140625" style="224"/>
    <col min="8452" max="8452" width="3.28515625" style="224" customWidth="1"/>
    <col min="8453" max="8453" width="5.5703125" style="224" customWidth="1"/>
    <col min="8454" max="8454" width="29.5703125" style="224" customWidth="1"/>
    <col min="8455" max="8455" width="10.85546875" style="224" customWidth="1"/>
    <col min="8456" max="8456" width="20" style="224" customWidth="1"/>
    <col min="8457" max="8457" width="14" style="224" customWidth="1"/>
    <col min="8458" max="8458" width="17.5703125" style="224" customWidth="1"/>
    <col min="8459" max="8459" width="14.42578125" style="224" customWidth="1"/>
    <col min="8460" max="8460" width="6.5703125" style="224" customWidth="1"/>
    <col min="8461" max="8461" width="9.140625" style="224"/>
    <col min="8462" max="8462" width="13.28515625" style="224" bestFit="1" customWidth="1"/>
    <col min="8463" max="8707" width="9.140625" style="224"/>
    <col min="8708" max="8708" width="3.28515625" style="224" customWidth="1"/>
    <col min="8709" max="8709" width="5.5703125" style="224" customWidth="1"/>
    <col min="8710" max="8710" width="29.5703125" style="224" customWidth="1"/>
    <col min="8711" max="8711" width="10.85546875" style="224" customWidth="1"/>
    <col min="8712" max="8712" width="20" style="224" customWidth="1"/>
    <col min="8713" max="8713" width="14" style="224" customWidth="1"/>
    <col min="8714" max="8714" width="17.5703125" style="224" customWidth="1"/>
    <col min="8715" max="8715" width="14.42578125" style="224" customWidth="1"/>
    <col min="8716" max="8716" width="6.5703125" style="224" customWidth="1"/>
    <col min="8717" max="8717" width="9.140625" style="224"/>
    <col min="8718" max="8718" width="13.28515625" style="224" bestFit="1" customWidth="1"/>
    <col min="8719" max="8963" width="9.140625" style="224"/>
    <col min="8964" max="8964" width="3.28515625" style="224" customWidth="1"/>
    <col min="8965" max="8965" width="5.5703125" style="224" customWidth="1"/>
    <col min="8966" max="8966" width="29.5703125" style="224" customWidth="1"/>
    <col min="8967" max="8967" width="10.85546875" style="224" customWidth="1"/>
    <col min="8968" max="8968" width="20" style="224" customWidth="1"/>
    <col min="8969" max="8969" width="14" style="224" customWidth="1"/>
    <col min="8970" max="8970" width="17.5703125" style="224" customWidth="1"/>
    <col min="8971" max="8971" width="14.42578125" style="224" customWidth="1"/>
    <col min="8972" max="8972" width="6.5703125" style="224" customWidth="1"/>
    <col min="8973" max="8973" width="9.140625" style="224"/>
    <col min="8974" max="8974" width="13.28515625" style="224" bestFit="1" customWidth="1"/>
    <col min="8975" max="9219" width="9.140625" style="224"/>
    <col min="9220" max="9220" width="3.28515625" style="224" customWidth="1"/>
    <col min="9221" max="9221" width="5.5703125" style="224" customWidth="1"/>
    <col min="9222" max="9222" width="29.5703125" style="224" customWidth="1"/>
    <col min="9223" max="9223" width="10.85546875" style="224" customWidth="1"/>
    <col min="9224" max="9224" width="20" style="224" customWidth="1"/>
    <col min="9225" max="9225" width="14" style="224" customWidth="1"/>
    <col min="9226" max="9226" width="17.5703125" style="224" customWidth="1"/>
    <col min="9227" max="9227" width="14.42578125" style="224" customWidth="1"/>
    <col min="9228" max="9228" width="6.5703125" style="224" customWidth="1"/>
    <col min="9229" max="9229" width="9.140625" style="224"/>
    <col min="9230" max="9230" width="13.28515625" style="224" bestFit="1" customWidth="1"/>
    <col min="9231" max="9475" width="9.140625" style="224"/>
    <col min="9476" max="9476" width="3.28515625" style="224" customWidth="1"/>
    <col min="9477" max="9477" width="5.5703125" style="224" customWidth="1"/>
    <col min="9478" max="9478" width="29.5703125" style="224" customWidth="1"/>
    <col min="9479" max="9479" width="10.85546875" style="224" customWidth="1"/>
    <col min="9480" max="9480" width="20" style="224" customWidth="1"/>
    <col min="9481" max="9481" width="14" style="224" customWidth="1"/>
    <col min="9482" max="9482" width="17.5703125" style="224" customWidth="1"/>
    <col min="9483" max="9483" width="14.42578125" style="224" customWidth="1"/>
    <col min="9484" max="9484" width="6.5703125" style="224" customWidth="1"/>
    <col min="9485" max="9485" width="9.140625" style="224"/>
    <col min="9486" max="9486" width="13.28515625" style="224" bestFit="1" customWidth="1"/>
    <col min="9487" max="9731" width="9.140625" style="224"/>
    <col min="9732" max="9732" width="3.28515625" style="224" customWidth="1"/>
    <col min="9733" max="9733" width="5.5703125" style="224" customWidth="1"/>
    <col min="9734" max="9734" width="29.5703125" style="224" customWidth="1"/>
    <col min="9735" max="9735" width="10.85546875" style="224" customWidth="1"/>
    <col min="9736" max="9736" width="20" style="224" customWidth="1"/>
    <col min="9737" max="9737" width="14" style="224" customWidth="1"/>
    <col min="9738" max="9738" width="17.5703125" style="224" customWidth="1"/>
    <col min="9739" max="9739" width="14.42578125" style="224" customWidth="1"/>
    <col min="9740" max="9740" width="6.5703125" style="224" customWidth="1"/>
    <col min="9741" max="9741" width="9.140625" style="224"/>
    <col min="9742" max="9742" width="13.28515625" style="224" bestFit="1" customWidth="1"/>
    <col min="9743" max="9987" width="9.140625" style="224"/>
    <col min="9988" max="9988" width="3.28515625" style="224" customWidth="1"/>
    <col min="9989" max="9989" width="5.5703125" style="224" customWidth="1"/>
    <col min="9990" max="9990" width="29.5703125" style="224" customWidth="1"/>
    <col min="9991" max="9991" width="10.85546875" style="224" customWidth="1"/>
    <col min="9992" max="9992" width="20" style="224" customWidth="1"/>
    <col min="9993" max="9993" width="14" style="224" customWidth="1"/>
    <col min="9994" max="9994" width="17.5703125" style="224" customWidth="1"/>
    <col min="9995" max="9995" width="14.42578125" style="224" customWidth="1"/>
    <col min="9996" max="9996" width="6.5703125" style="224" customWidth="1"/>
    <col min="9997" max="9997" width="9.140625" style="224"/>
    <col min="9998" max="9998" width="13.28515625" style="224" bestFit="1" customWidth="1"/>
    <col min="9999" max="10243" width="9.140625" style="224"/>
    <col min="10244" max="10244" width="3.28515625" style="224" customWidth="1"/>
    <col min="10245" max="10245" width="5.5703125" style="224" customWidth="1"/>
    <col min="10246" max="10246" width="29.5703125" style="224" customWidth="1"/>
    <col min="10247" max="10247" width="10.85546875" style="224" customWidth="1"/>
    <col min="10248" max="10248" width="20" style="224" customWidth="1"/>
    <col min="10249" max="10249" width="14" style="224" customWidth="1"/>
    <col min="10250" max="10250" width="17.5703125" style="224" customWidth="1"/>
    <col min="10251" max="10251" width="14.42578125" style="224" customWidth="1"/>
    <col min="10252" max="10252" width="6.5703125" style="224" customWidth="1"/>
    <col min="10253" max="10253" width="9.140625" style="224"/>
    <col min="10254" max="10254" width="13.28515625" style="224" bestFit="1" customWidth="1"/>
    <col min="10255" max="10499" width="9.140625" style="224"/>
    <col min="10500" max="10500" width="3.28515625" style="224" customWidth="1"/>
    <col min="10501" max="10501" width="5.5703125" style="224" customWidth="1"/>
    <col min="10502" max="10502" width="29.5703125" style="224" customWidth="1"/>
    <col min="10503" max="10503" width="10.85546875" style="224" customWidth="1"/>
    <col min="10504" max="10504" width="20" style="224" customWidth="1"/>
    <col min="10505" max="10505" width="14" style="224" customWidth="1"/>
    <col min="10506" max="10506" width="17.5703125" style="224" customWidth="1"/>
    <col min="10507" max="10507" width="14.42578125" style="224" customWidth="1"/>
    <col min="10508" max="10508" width="6.5703125" style="224" customWidth="1"/>
    <col min="10509" max="10509" width="9.140625" style="224"/>
    <col min="10510" max="10510" width="13.28515625" style="224" bestFit="1" customWidth="1"/>
    <col min="10511" max="10755" width="9.140625" style="224"/>
    <col min="10756" max="10756" width="3.28515625" style="224" customWidth="1"/>
    <col min="10757" max="10757" width="5.5703125" style="224" customWidth="1"/>
    <col min="10758" max="10758" width="29.5703125" style="224" customWidth="1"/>
    <col min="10759" max="10759" width="10.85546875" style="224" customWidth="1"/>
    <col min="10760" max="10760" width="20" style="224" customWidth="1"/>
    <col min="10761" max="10761" width="14" style="224" customWidth="1"/>
    <col min="10762" max="10762" width="17.5703125" style="224" customWidth="1"/>
    <col min="10763" max="10763" width="14.42578125" style="224" customWidth="1"/>
    <col min="10764" max="10764" width="6.5703125" style="224" customWidth="1"/>
    <col min="10765" max="10765" width="9.140625" style="224"/>
    <col min="10766" max="10766" width="13.28515625" style="224" bestFit="1" customWidth="1"/>
    <col min="10767" max="11011" width="9.140625" style="224"/>
    <col min="11012" max="11012" width="3.28515625" style="224" customWidth="1"/>
    <col min="11013" max="11013" width="5.5703125" style="224" customWidth="1"/>
    <col min="11014" max="11014" width="29.5703125" style="224" customWidth="1"/>
    <col min="11015" max="11015" width="10.85546875" style="224" customWidth="1"/>
    <col min="11016" max="11016" width="20" style="224" customWidth="1"/>
    <col min="11017" max="11017" width="14" style="224" customWidth="1"/>
    <col min="11018" max="11018" width="17.5703125" style="224" customWidth="1"/>
    <col min="11019" max="11019" width="14.42578125" style="224" customWidth="1"/>
    <col min="11020" max="11020" width="6.5703125" style="224" customWidth="1"/>
    <col min="11021" max="11021" width="9.140625" style="224"/>
    <col min="11022" max="11022" width="13.28515625" style="224" bestFit="1" customWidth="1"/>
    <col min="11023" max="11267" width="9.140625" style="224"/>
    <col min="11268" max="11268" width="3.28515625" style="224" customWidth="1"/>
    <col min="11269" max="11269" width="5.5703125" style="224" customWidth="1"/>
    <col min="11270" max="11270" width="29.5703125" style="224" customWidth="1"/>
    <col min="11271" max="11271" width="10.85546875" style="224" customWidth="1"/>
    <col min="11272" max="11272" width="20" style="224" customWidth="1"/>
    <col min="11273" max="11273" width="14" style="224" customWidth="1"/>
    <col min="11274" max="11274" width="17.5703125" style="224" customWidth="1"/>
    <col min="11275" max="11275" width="14.42578125" style="224" customWidth="1"/>
    <col min="11276" max="11276" width="6.5703125" style="224" customWidth="1"/>
    <col min="11277" max="11277" width="9.140625" style="224"/>
    <col min="11278" max="11278" width="13.28515625" style="224" bestFit="1" customWidth="1"/>
    <col min="11279" max="11523" width="9.140625" style="224"/>
    <col min="11524" max="11524" width="3.28515625" style="224" customWidth="1"/>
    <col min="11525" max="11525" width="5.5703125" style="224" customWidth="1"/>
    <col min="11526" max="11526" width="29.5703125" style="224" customWidth="1"/>
    <col min="11527" max="11527" width="10.85546875" style="224" customWidth="1"/>
    <col min="11528" max="11528" width="20" style="224" customWidth="1"/>
    <col min="11529" max="11529" width="14" style="224" customWidth="1"/>
    <col min="11530" max="11530" width="17.5703125" style="224" customWidth="1"/>
    <col min="11531" max="11531" width="14.42578125" style="224" customWidth="1"/>
    <col min="11532" max="11532" width="6.5703125" style="224" customWidth="1"/>
    <col min="11533" max="11533" width="9.140625" style="224"/>
    <col min="11534" max="11534" width="13.28515625" style="224" bestFit="1" customWidth="1"/>
    <col min="11535" max="11779" width="9.140625" style="224"/>
    <col min="11780" max="11780" width="3.28515625" style="224" customWidth="1"/>
    <col min="11781" max="11781" width="5.5703125" style="224" customWidth="1"/>
    <col min="11782" max="11782" width="29.5703125" style="224" customWidth="1"/>
    <col min="11783" max="11783" width="10.85546875" style="224" customWidth="1"/>
    <col min="11784" max="11784" width="20" style="224" customWidth="1"/>
    <col min="11785" max="11785" width="14" style="224" customWidth="1"/>
    <col min="11786" max="11786" width="17.5703125" style="224" customWidth="1"/>
    <col min="11787" max="11787" width="14.42578125" style="224" customWidth="1"/>
    <col min="11788" max="11788" width="6.5703125" style="224" customWidth="1"/>
    <col min="11789" max="11789" width="9.140625" style="224"/>
    <col min="11790" max="11790" width="13.28515625" style="224" bestFit="1" customWidth="1"/>
    <col min="11791" max="12035" width="9.140625" style="224"/>
    <col min="12036" max="12036" width="3.28515625" style="224" customWidth="1"/>
    <col min="12037" max="12037" width="5.5703125" style="224" customWidth="1"/>
    <col min="12038" max="12038" width="29.5703125" style="224" customWidth="1"/>
    <col min="12039" max="12039" width="10.85546875" style="224" customWidth="1"/>
    <col min="12040" max="12040" width="20" style="224" customWidth="1"/>
    <col min="12041" max="12041" width="14" style="224" customWidth="1"/>
    <col min="12042" max="12042" width="17.5703125" style="224" customWidth="1"/>
    <col min="12043" max="12043" width="14.42578125" style="224" customWidth="1"/>
    <col min="12044" max="12044" width="6.5703125" style="224" customWidth="1"/>
    <col min="12045" max="12045" width="9.140625" style="224"/>
    <col min="12046" max="12046" width="13.28515625" style="224" bestFit="1" customWidth="1"/>
    <col min="12047" max="12291" width="9.140625" style="224"/>
    <col min="12292" max="12292" width="3.28515625" style="224" customWidth="1"/>
    <col min="12293" max="12293" width="5.5703125" style="224" customWidth="1"/>
    <col min="12294" max="12294" width="29.5703125" style="224" customWidth="1"/>
    <col min="12295" max="12295" width="10.85546875" style="224" customWidth="1"/>
    <col min="12296" max="12296" width="20" style="224" customWidth="1"/>
    <col min="12297" max="12297" width="14" style="224" customWidth="1"/>
    <col min="12298" max="12298" width="17.5703125" style="224" customWidth="1"/>
    <col min="12299" max="12299" width="14.42578125" style="224" customWidth="1"/>
    <col min="12300" max="12300" width="6.5703125" style="224" customWidth="1"/>
    <col min="12301" max="12301" width="9.140625" style="224"/>
    <col min="12302" max="12302" width="13.28515625" style="224" bestFit="1" customWidth="1"/>
    <col min="12303" max="12547" width="9.140625" style="224"/>
    <col min="12548" max="12548" width="3.28515625" style="224" customWidth="1"/>
    <col min="12549" max="12549" width="5.5703125" style="224" customWidth="1"/>
    <col min="12550" max="12550" width="29.5703125" style="224" customWidth="1"/>
    <col min="12551" max="12551" width="10.85546875" style="224" customWidth="1"/>
    <col min="12552" max="12552" width="20" style="224" customWidth="1"/>
    <col min="12553" max="12553" width="14" style="224" customWidth="1"/>
    <col min="12554" max="12554" width="17.5703125" style="224" customWidth="1"/>
    <col min="12555" max="12555" width="14.42578125" style="224" customWidth="1"/>
    <col min="12556" max="12556" width="6.5703125" style="224" customWidth="1"/>
    <col min="12557" max="12557" width="9.140625" style="224"/>
    <col min="12558" max="12558" width="13.28515625" style="224" bestFit="1" customWidth="1"/>
    <col min="12559" max="12803" width="9.140625" style="224"/>
    <col min="12804" max="12804" width="3.28515625" style="224" customWidth="1"/>
    <col min="12805" max="12805" width="5.5703125" style="224" customWidth="1"/>
    <col min="12806" max="12806" width="29.5703125" style="224" customWidth="1"/>
    <col min="12807" max="12807" width="10.85546875" style="224" customWidth="1"/>
    <col min="12808" max="12808" width="20" style="224" customWidth="1"/>
    <col min="12809" max="12809" width="14" style="224" customWidth="1"/>
    <col min="12810" max="12810" width="17.5703125" style="224" customWidth="1"/>
    <col min="12811" max="12811" width="14.42578125" style="224" customWidth="1"/>
    <col min="12812" max="12812" width="6.5703125" style="224" customWidth="1"/>
    <col min="12813" max="12813" width="9.140625" style="224"/>
    <col min="12814" max="12814" width="13.28515625" style="224" bestFit="1" customWidth="1"/>
    <col min="12815" max="13059" width="9.140625" style="224"/>
    <col min="13060" max="13060" width="3.28515625" style="224" customWidth="1"/>
    <col min="13061" max="13061" width="5.5703125" style="224" customWidth="1"/>
    <col min="13062" max="13062" width="29.5703125" style="224" customWidth="1"/>
    <col min="13063" max="13063" width="10.85546875" style="224" customWidth="1"/>
    <col min="13064" max="13064" width="20" style="224" customWidth="1"/>
    <col min="13065" max="13065" width="14" style="224" customWidth="1"/>
    <col min="13066" max="13066" width="17.5703125" style="224" customWidth="1"/>
    <col min="13067" max="13067" width="14.42578125" style="224" customWidth="1"/>
    <col min="13068" max="13068" width="6.5703125" style="224" customWidth="1"/>
    <col min="13069" max="13069" width="9.140625" style="224"/>
    <col min="13070" max="13070" width="13.28515625" style="224" bestFit="1" customWidth="1"/>
    <col min="13071" max="13315" width="9.140625" style="224"/>
    <col min="13316" max="13316" width="3.28515625" style="224" customWidth="1"/>
    <col min="13317" max="13317" width="5.5703125" style="224" customWidth="1"/>
    <col min="13318" max="13318" width="29.5703125" style="224" customWidth="1"/>
    <col min="13319" max="13319" width="10.85546875" style="224" customWidth="1"/>
    <col min="13320" max="13320" width="20" style="224" customWidth="1"/>
    <col min="13321" max="13321" width="14" style="224" customWidth="1"/>
    <col min="13322" max="13322" width="17.5703125" style="224" customWidth="1"/>
    <col min="13323" max="13323" width="14.42578125" style="224" customWidth="1"/>
    <col min="13324" max="13324" width="6.5703125" style="224" customWidth="1"/>
    <col min="13325" max="13325" width="9.140625" style="224"/>
    <col min="13326" max="13326" width="13.28515625" style="224" bestFit="1" customWidth="1"/>
    <col min="13327" max="13571" width="9.140625" style="224"/>
    <col min="13572" max="13572" width="3.28515625" style="224" customWidth="1"/>
    <col min="13573" max="13573" width="5.5703125" style="224" customWidth="1"/>
    <col min="13574" max="13574" width="29.5703125" style="224" customWidth="1"/>
    <col min="13575" max="13575" width="10.85546875" style="224" customWidth="1"/>
    <col min="13576" max="13576" width="20" style="224" customWidth="1"/>
    <col min="13577" max="13577" width="14" style="224" customWidth="1"/>
    <col min="13578" max="13578" width="17.5703125" style="224" customWidth="1"/>
    <col min="13579" max="13579" width="14.42578125" style="224" customWidth="1"/>
    <col min="13580" max="13580" width="6.5703125" style="224" customWidth="1"/>
    <col min="13581" max="13581" width="9.140625" style="224"/>
    <col min="13582" max="13582" width="13.28515625" style="224" bestFit="1" customWidth="1"/>
    <col min="13583" max="13827" width="9.140625" style="224"/>
    <col min="13828" max="13828" width="3.28515625" style="224" customWidth="1"/>
    <col min="13829" max="13829" width="5.5703125" style="224" customWidth="1"/>
    <col min="13830" max="13830" width="29.5703125" style="224" customWidth="1"/>
    <col min="13831" max="13831" width="10.85546875" style="224" customWidth="1"/>
    <col min="13832" max="13832" width="20" style="224" customWidth="1"/>
    <col min="13833" max="13833" width="14" style="224" customWidth="1"/>
    <col min="13834" max="13834" width="17.5703125" style="224" customWidth="1"/>
    <col min="13835" max="13835" width="14.42578125" style="224" customWidth="1"/>
    <col min="13836" max="13836" width="6.5703125" style="224" customWidth="1"/>
    <col min="13837" max="13837" width="9.140625" style="224"/>
    <col min="13838" max="13838" width="13.28515625" style="224" bestFit="1" customWidth="1"/>
    <col min="13839" max="14083" width="9.140625" style="224"/>
    <col min="14084" max="14084" width="3.28515625" style="224" customWidth="1"/>
    <col min="14085" max="14085" width="5.5703125" style="224" customWidth="1"/>
    <col min="14086" max="14086" width="29.5703125" style="224" customWidth="1"/>
    <col min="14087" max="14087" width="10.85546875" style="224" customWidth="1"/>
    <col min="14088" max="14088" width="20" style="224" customWidth="1"/>
    <col min="14089" max="14089" width="14" style="224" customWidth="1"/>
    <col min="14090" max="14090" width="17.5703125" style="224" customWidth="1"/>
    <col min="14091" max="14091" width="14.42578125" style="224" customWidth="1"/>
    <col min="14092" max="14092" width="6.5703125" style="224" customWidth="1"/>
    <col min="14093" max="14093" width="9.140625" style="224"/>
    <col min="14094" max="14094" width="13.28515625" style="224" bestFit="1" customWidth="1"/>
    <col min="14095" max="16384" width="9.140625" style="224"/>
  </cols>
  <sheetData>
    <row r="1" spans="1:10" x14ac:dyDescent="0.25">
      <c r="B1" s="327" t="s">
        <v>0</v>
      </c>
      <c r="C1" s="327"/>
      <c r="D1" s="327"/>
      <c r="E1" s="327"/>
      <c r="F1" s="327"/>
      <c r="G1" s="327"/>
      <c r="H1" s="327"/>
      <c r="I1" s="327"/>
    </row>
    <row r="2" spans="1:10" x14ac:dyDescent="0.25">
      <c r="B2" s="327" t="s">
        <v>553</v>
      </c>
      <c r="C2" s="327"/>
      <c r="D2" s="327"/>
      <c r="E2" s="327"/>
      <c r="F2" s="327"/>
      <c r="G2" s="327"/>
      <c r="H2" s="327"/>
      <c r="I2" s="327"/>
    </row>
    <row r="3" spans="1:10" x14ac:dyDescent="0.25">
      <c r="B3" s="328" t="s">
        <v>554</v>
      </c>
      <c r="C3" s="328"/>
      <c r="D3" s="328"/>
      <c r="E3" s="328"/>
      <c r="F3" s="328"/>
      <c r="G3" s="328"/>
      <c r="H3" s="328"/>
      <c r="I3" s="328"/>
    </row>
    <row r="4" spans="1:10" x14ac:dyDescent="0.25">
      <c r="B4" s="225"/>
      <c r="D4" s="225"/>
      <c r="E4" s="141"/>
      <c r="F4" s="225"/>
      <c r="G4" s="225"/>
      <c r="H4" s="225"/>
      <c r="I4" s="225"/>
      <c r="J4" s="232" t="s">
        <v>513</v>
      </c>
    </row>
    <row r="5" spans="1:10" s="148" customFormat="1" ht="24" x14ac:dyDescent="0.25">
      <c r="A5" s="143" t="s">
        <v>2</v>
      </c>
      <c r="B5" s="144" t="s">
        <v>3</v>
      </c>
      <c r="C5" s="228" t="s">
        <v>4</v>
      </c>
      <c r="D5" s="145" t="s">
        <v>5</v>
      </c>
      <c r="E5" s="146" t="s">
        <v>6</v>
      </c>
      <c r="F5" s="143" t="s">
        <v>7</v>
      </c>
      <c r="G5" s="143" t="s">
        <v>8</v>
      </c>
      <c r="H5" s="147" t="s">
        <v>9</v>
      </c>
      <c r="I5" s="143" t="s">
        <v>10</v>
      </c>
    </row>
    <row r="6" spans="1:10" ht="36" x14ac:dyDescent="0.25">
      <c r="A6" s="232">
        <v>1</v>
      </c>
      <c r="B6" s="149">
        <v>141</v>
      </c>
      <c r="C6" s="228" t="s">
        <v>11</v>
      </c>
      <c r="D6" s="150">
        <v>1250</v>
      </c>
      <c r="E6" s="228" t="s">
        <v>318</v>
      </c>
      <c r="F6" s="232" t="s">
        <v>12</v>
      </c>
      <c r="G6" s="232" t="s">
        <v>226</v>
      </c>
      <c r="H6" s="151">
        <v>247812.5</v>
      </c>
      <c r="I6" s="232" t="s">
        <v>13</v>
      </c>
    </row>
    <row r="7" spans="1:10" ht="36" x14ac:dyDescent="0.25">
      <c r="A7" s="232">
        <v>2</v>
      </c>
      <c r="B7" s="149">
        <v>141</v>
      </c>
      <c r="C7" s="228" t="s">
        <v>14</v>
      </c>
      <c r="D7" s="152">
        <v>250</v>
      </c>
      <c r="E7" s="228" t="s">
        <v>318</v>
      </c>
      <c r="F7" s="232" t="s">
        <v>12</v>
      </c>
      <c r="G7" s="232" t="s">
        <v>227</v>
      </c>
      <c r="H7" s="151">
        <v>140000</v>
      </c>
      <c r="I7" s="232" t="s">
        <v>13</v>
      </c>
    </row>
    <row r="8" spans="1:10" x14ac:dyDescent="0.25">
      <c r="A8" s="232">
        <v>3</v>
      </c>
      <c r="B8" s="149">
        <v>141</v>
      </c>
      <c r="C8" s="228" t="s">
        <v>15</v>
      </c>
      <c r="D8" s="150">
        <v>50</v>
      </c>
      <c r="E8" s="153" t="s">
        <v>317</v>
      </c>
      <c r="F8" s="232" t="s">
        <v>12</v>
      </c>
      <c r="G8" s="232" t="s">
        <v>228</v>
      </c>
      <c r="H8" s="151">
        <v>29900</v>
      </c>
      <c r="I8" s="232" t="s">
        <v>13</v>
      </c>
    </row>
    <row r="9" spans="1:10" x14ac:dyDescent="0.25">
      <c r="A9" s="232"/>
      <c r="B9" s="149">
        <v>141</v>
      </c>
      <c r="C9" s="228" t="s">
        <v>313</v>
      </c>
      <c r="D9" s="150"/>
      <c r="E9" s="153" t="s">
        <v>314</v>
      </c>
      <c r="F9" s="232" t="s">
        <v>12</v>
      </c>
      <c r="G9" s="232" t="s">
        <v>315</v>
      </c>
      <c r="H9" s="151">
        <v>30000</v>
      </c>
      <c r="I9" s="232"/>
    </row>
    <row r="10" spans="1:10" x14ac:dyDescent="0.25">
      <c r="A10" s="232">
        <v>6</v>
      </c>
      <c r="B10" s="149">
        <v>141</v>
      </c>
      <c r="C10" s="228" t="s">
        <v>16</v>
      </c>
      <c r="D10" s="150">
        <v>125</v>
      </c>
      <c r="E10" s="153" t="s">
        <v>316</v>
      </c>
      <c r="F10" s="232" t="s">
        <v>12</v>
      </c>
      <c r="G10" s="232" t="s">
        <v>229</v>
      </c>
      <c r="H10" s="151">
        <v>42250</v>
      </c>
      <c r="I10" s="232" t="s">
        <v>13</v>
      </c>
    </row>
    <row r="11" spans="1:10" s="159" customFormat="1" x14ac:dyDescent="0.25">
      <c r="A11" s="329" t="s">
        <v>17</v>
      </c>
      <c r="B11" s="330"/>
      <c r="C11" s="330"/>
      <c r="D11" s="227"/>
      <c r="E11" s="155"/>
      <c r="F11" s="156"/>
      <c r="G11" s="156"/>
      <c r="H11" s="157">
        <f>SUM(H6:H10)</f>
        <v>489962.5</v>
      </c>
      <c r="I11" s="158"/>
    </row>
    <row r="12" spans="1:10" s="164" customFormat="1" ht="24" x14ac:dyDescent="0.25">
      <c r="A12" s="160">
        <v>1</v>
      </c>
      <c r="B12" s="161">
        <v>142</v>
      </c>
      <c r="C12" s="127" t="s">
        <v>18</v>
      </c>
      <c r="D12" s="162">
        <v>6</v>
      </c>
      <c r="E12" s="127" t="s">
        <v>19</v>
      </c>
      <c r="F12" s="160" t="s">
        <v>20</v>
      </c>
      <c r="G12" s="160" t="s">
        <v>21</v>
      </c>
      <c r="H12" s="163">
        <v>110000000</v>
      </c>
      <c r="I12" s="160" t="s">
        <v>13</v>
      </c>
    </row>
    <row r="13" spans="1:10" ht="24" x14ac:dyDescent="0.25">
      <c r="A13" s="232"/>
      <c r="B13" s="149">
        <v>142</v>
      </c>
      <c r="C13" s="228" t="s">
        <v>27</v>
      </c>
      <c r="D13" s="165">
        <v>350</v>
      </c>
      <c r="E13" s="317" t="s">
        <v>28</v>
      </c>
      <c r="F13" s="309" t="s">
        <v>12</v>
      </c>
      <c r="G13" s="309" t="s">
        <v>29</v>
      </c>
      <c r="H13" s="312">
        <v>241090</v>
      </c>
      <c r="I13" s="309" t="s">
        <v>13</v>
      </c>
    </row>
    <row r="14" spans="1:10" ht="24" x14ac:dyDescent="0.25">
      <c r="A14" s="232"/>
      <c r="B14" s="149">
        <v>142</v>
      </c>
      <c r="C14" s="228" t="s">
        <v>30</v>
      </c>
      <c r="D14" s="165">
        <v>510</v>
      </c>
      <c r="E14" s="319"/>
      <c r="F14" s="310"/>
      <c r="G14" s="310"/>
      <c r="H14" s="313"/>
      <c r="I14" s="310"/>
    </row>
    <row r="15" spans="1:10" x14ac:dyDescent="0.25">
      <c r="A15" s="232"/>
      <c r="B15" s="149">
        <v>142</v>
      </c>
      <c r="C15" s="228" t="s">
        <v>31</v>
      </c>
      <c r="D15" s="165">
        <v>20</v>
      </c>
      <c r="E15" s="319"/>
      <c r="F15" s="310"/>
      <c r="G15" s="310"/>
      <c r="H15" s="313"/>
      <c r="I15" s="310"/>
    </row>
    <row r="16" spans="1:10" x14ac:dyDescent="0.25">
      <c r="A16" s="216"/>
      <c r="B16" s="149">
        <v>142</v>
      </c>
      <c r="C16" s="228" t="s">
        <v>32</v>
      </c>
      <c r="D16" s="165">
        <v>6000</v>
      </c>
      <c r="E16" s="318"/>
      <c r="F16" s="311"/>
      <c r="G16" s="311"/>
      <c r="H16" s="314"/>
      <c r="I16" s="311"/>
    </row>
    <row r="17" spans="1:9" x14ac:dyDescent="0.25">
      <c r="A17" s="216"/>
      <c r="B17" s="149">
        <v>142</v>
      </c>
      <c r="C17" s="228" t="s">
        <v>33</v>
      </c>
      <c r="D17" s="165">
        <v>275</v>
      </c>
      <c r="E17" s="228" t="s">
        <v>34</v>
      </c>
      <c r="F17" s="232" t="s">
        <v>12</v>
      </c>
      <c r="G17" s="232" t="s">
        <v>35</v>
      </c>
      <c r="H17" s="151">
        <v>65450</v>
      </c>
      <c r="I17" s="232" t="s">
        <v>13</v>
      </c>
    </row>
    <row r="18" spans="1:9" x14ac:dyDescent="0.25">
      <c r="A18" s="216"/>
      <c r="B18" s="149">
        <v>142</v>
      </c>
      <c r="C18" s="228" t="s">
        <v>36</v>
      </c>
      <c r="D18" s="165">
        <v>40</v>
      </c>
      <c r="E18" s="317" t="s">
        <v>37</v>
      </c>
      <c r="F18" s="309" t="s">
        <v>12</v>
      </c>
      <c r="G18" s="309" t="s">
        <v>38</v>
      </c>
      <c r="H18" s="312">
        <v>918150</v>
      </c>
      <c r="I18" s="309" t="s">
        <v>13</v>
      </c>
    </row>
    <row r="19" spans="1:9" x14ac:dyDescent="0.25">
      <c r="A19" s="216"/>
      <c r="B19" s="149">
        <v>142</v>
      </c>
      <c r="C19" s="228" t="s">
        <v>39</v>
      </c>
      <c r="D19" s="165">
        <v>6</v>
      </c>
      <c r="E19" s="319"/>
      <c r="F19" s="310"/>
      <c r="G19" s="310"/>
      <c r="H19" s="313"/>
      <c r="I19" s="310"/>
    </row>
    <row r="20" spans="1:9" x14ac:dyDescent="0.25">
      <c r="A20" s="216"/>
      <c r="B20" s="149">
        <v>142</v>
      </c>
      <c r="C20" s="228" t="s">
        <v>40</v>
      </c>
      <c r="D20" s="165">
        <v>2</v>
      </c>
      <c r="E20" s="319"/>
      <c r="F20" s="310"/>
      <c r="G20" s="310"/>
      <c r="H20" s="313"/>
      <c r="I20" s="310"/>
    </row>
    <row r="21" spans="1:9" x14ac:dyDescent="0.25">
      <c r="A21" s="216"/>
      <c r="B21" s="149">
        <v>142</v>
      </c>
      <c r="C21" s="228" t="s">
        <v>41</v>
      </c>
      <c r="D21" s="165">
        <v>6</v>
      </c>
      <c r="E21" s="319"/>
      <c r="F21" s="310"/>
      <c r="G21" s="310"/>
      <c r="H21" s="313"/>
      <c r="I21" s="310"/>
    </row>
    <row r="22" spans="1:9" x14ac:dyDescent="0.25">
      <c r="A22" s="216"/>
      <c r="B22" s="231">
        <v>142</v>
      </c>
      <c r="C22" s="218" t="s">
        <v>42</v>
      </c>
      <c r="D22" s="165">
        <v>50</v>
      </c>
      <c r="E22" s="318"/>
      <c r="F22" s="311"/>
      <c r="G22" s="311"/>
      <c r="H22" s="314"/>
      <c r="I22" s="311"/>
    </row>
    <row r="23" spans="1:9" x14ac:dyDescent="0.25">
      <c r="A23" s="216"/>
      <c r="B23" s="309">
        <v>142</v>
      </c>
      <c r="C23" s="228" t="s">
        <v>40</v>
      </c>
      <c r="D23" s="165">
        <v>5</v>
      </c>
      <c r="E23" s="317" t="s">
        <v>298</v>
      </c>
      <c r="F23" s="216"/>
      <c r="G23" s="309" t="s">
        <v>232</v>
      </c>
      <c r="H23" s="312">
        <v>62375</v>
      </c>
      <c r="I23" s="309" t="s">
        <v>13</v>
      </c>
    </row>
    <row r="24" spans="1:9" x14ac:dyDescent="0.25">
      <c r="A24" s="216"/>
      <c r="B24" s="311"/>
      <c r="C24" s="228" t="s">
        <v>36</v>
      </c>
      <c r="D24" s="165">
        <v>50</v>
      </c>
      <c r="E24" s="318"/>
      <c r="F24" s="216"/>
      <c r="G24" s="311"/>
      <c r="H24" s="314"/>
      <c r="I24" s="311"/>
    </row>
    <row r="25" spans="1:9" s="232" customFormat="1" ht="24" x14ac:dyDescent="0.25">
      <c r="B25" s="309">
        <v>142</v>
      </c>
      <c r="C25" s="168" t="s">
        <v>286</v>
      </c>
      <c r="D25" s="232">
        <v>20</v>
      </c>
      <c r="E25" s="326" t="s">
        <v>298</v>
      </c>
      <c r="F25" s="309" t="s">
        <v>259</v>
      </c>
      <c r="G25" s="309" t="s">
        <v>299</v>
      </c>
      <c r="H25" s="312">
        <v>896280</v>
      </c>
      <c r="I25" s="309" t="s">
        <v>13</v>
      </c>
    </row>
    <row r="26" spans="1:9" s="232" customFormat="1" ht="24" x14ac:dyDescent="0.25">
      <c r="B26" s="310"/>
      <c r="C26" s="168" t="s">
        <v>287</v>
      </c>
      <c r="D26" s="232">
        <v>1</v>
      </c>
      <c r="E26" s="326"/>
      <c r="F26" s="310"/>
      <c r="G26" s="310"/>
      <c r="H26" s="313"/>
      <c r="I26" s="310"/>
    </row>
    <row r="27" spans="1:9" s="232" customFormat="1" ht="24" x14ac:dyDescent="0.25">
      <c r="B27" s="310"/>
      <c r="C27" s="168" t="s">
        <v>288</v>
      </c>
      <c r="D27" s="232">
        <v>2</v>
      </c>
      <c r="E27" s="326"/>
      <c r="F27" s="310"/>
      <c r="G27" s="310"/>
      <c r="H27" s="313"/>
      <c r="I27" s="310"/>
    </row>
    <row r="28" spans="1:9" s="232" customFormat="1" ht="36" x14ac:dyDescent="0.25">
      <c r="B28" s="310"/>
      <c r="C28" s="168" t="s">
        <v>289</v>
      </c>
      <c r="D28" s="232">
        <v>2</v>
      </c>
      <c r="E28" s="326"/>
      <c r="F28" s="310"/>
      <c r="G28" s="310"/>
      <c r="H28" s="313"/>
      <c r="I28" s="310"/>
    </row>
    <row r="29" spans="1:9" s="232" customFormat="1" ht="36" x14ac:dyDescent="0.25">
      <c r="B29" s="310"/>
      <c r="C29" s="168" t="s">
        <v>290</v>
      </c>
      <c r="D29" s="232">
        <v>4</v>
      </c>
      <c r="E29" s="326"/>
      <c r="F29" s="310"/>
      <c r="G29" s="310"/>
      <c r="H29" s="313"/>
      <c r="I29" s="310"/>
    </row>
    <row r="30" spans="1:9" s="232" customFormat="1" ht="48" x14ac:dyDescent="0.25">
      <c r="B30" s="310"/>
      <c r="C30" s="168" t="s">
        <v>291</v>
      </c>
      <c r="D30" s="232">
        <v>250</v>
      </c>
      <c r="E30" s="326"/>
      <c r="F30" s="310"/>
      <c r="G30" s="310"/>
      <c r="H30" s="313"/>
      <c r="I30" s="310"/>
    </row>
    <row r="31" spans="1:9" s="232" customFormat="1" x14ac:dyDescent="0.25">
      <c r="B31" s="310"/>
      <c r="C31" s="168" t="s">
        <v>292</v>
      </c>
      <c r="D31" s="232">
        <v>10</v>
      </c>
      <c r="E31" s="326"/>
      <c r="F31" s="310"/>
      <c r="G31" s="310"/>
      <c r="H31" s="313"/>
      <c r="I31" s="310"/>
    </row>
    <row r="32" spans="1:9" s="232" customFormat="1" x14ac:dyDescent="0.25">
      <c r="B32" s="310"/>
      <c r="C32" s="168" t="s">
        <v>293</v>
      </c>
      <c r="D32" s="232">
        <v>12</v>
      </c>
      <c r="E32" s="326"/>
      <c r="F32" s="310"/>
      <c r="G32" s="310"/>
      <c r="H32" s="313"/>
      <c r="I32" s="310"/>
    </row>
    <row r="33" spans="1:11" s="232" customFormat="1" ht="24" x14ac:dyDescent="0.25">
      <c r="B33" s="310"/>
      <c r="C33" s="168" t="s">
        <v>294</v>
      </c>
      <c r="D33" s="232">
        <v>2</v>
      </c>
      <c r="E33" s="326"/>
      <c r="F33" s="310"/>
      <c r="G33" s="310"/>
      <c r="H33" s="313"/>
      <c r="I33" s="310"/>
    </row>
    <row r="34" spans="1:11" s="232" customFormat="1" ht="24" x14ac:dyDescent="0.25">
      <c r="B34" s="310"/>
      <c r="C34" s="168" t="s">
        <v>295</v>
      </c>
      <c r="D34" s="232">
        <v>2</v>
      </c>
      <c r="E34" s="326"/>
      <c r="F34" s="310"/>
      <c r="G34" s="310"/>
      <c r="H34" s="313"/>
      <c r="I34" s="310"/>
    </row>
    <row r="35" spans="1:11" s="232" customFormat="1" ht="24" x14ac:dyDescent="0.25">
      <c r="B35" s="310"/>
      <c r="C35" s="168" t="s">
        <v>296</v>
      </c>
      <c r="D35" s="232">
        <v>2</v>
      </c>
      <c r="E35" s="326"/>
      <c r="F35" s="310"/>
      <c r="G35" s="310"/>
      <c r="H35" s="313"/>
      <c r="I35" s="310"/>
    </row>
    <row r="36" spans="1:11" s="232" customFormat="1" ht="24" x14ac:dyDescent="0.25">
      <c r="B36" s="311"/>
      <c r="C36" s="168" t="s">
        <v>297</v>
      </c>
      <c r="D36" s="232">
        <v>4</v>
      </c>
      <c r="E36" s="326"/>
      <c r="F36" s="311"/>
      <c r="G36" s="311"/>
      <c r="H36" s="314"/>
      <c r="I36" s="311"/>
    </row>
    <row r="37" spans="1:11" x14ac:dyDescent="0.25">
      <c r="A37" s="216"/>
      <c r="B37" s="230">
        <v>142</v>
      </c>
      <c r="C37" s="220" t="s">
        <v>43</v>
      </c>
      <c r="D37" s="170">
        <v>6</v>
      </c>
      <c r="E37" s="220" t="s">
        <v>44</v>
      </c>
      <c r="F37" s="217" t="s">
        <v>12</v>
      </c>
      <c r="G37" s="217" t="s">
        <v>45</v>
      </c>
      <c r="H37" s="223">
        <v>3259194</v>
      </c>
      <c r="I37" s="217" t="s">
        <v>13</v>
      </c>
    </row>
    <row r="38" spans="1:11" ht="36" x14ac:dyDescent="0.25">
      <c r="A38" s="216"/>
      <c r="B38" s="149">
        <v>142</v>
      </c>
      <c r="C38" s="228" t="s">
        <v>49</v>
      </c>
      <c r="D38" s="165">
        <v>24</v>
      </c>
      <c r="E38" s="326" t="s">
        <v>50</v>
      </c>
      <c r="F38" s="309" t="s">
        <v>12</v>
      </c>
      <c r="G38" s="309" t="s">
        <v>51</v>
      </c>
      <c r="H38" s="312"/>
      <c r="I38" s="309" t="s">
        <v>13</v>
      </c>
    </row>
    <row r="39" spans="1:11" ht="36" x14ac:dyDescent="0.25">
      <c r="A39" s="216"/>
      <c r="B39" s="149">
        <v>142</v>
      </c>
      <c r="C39" s="228" t="s">
        <v>52</v>
      </c>
      <c r="D39" s="165">
        <v>24</v>
      </c>
      <c r="E39" s="326"/>
      <c r="F39" s="310"/>
      <c r="G39" s="311"/>
      <c r="H39" s="314"/>
      <c r="I39" s="310"/>
      <c r="K39" s="224" t="s">
        <v>529</v>
      </c>
    </row>
    <row r="40" spans="1:11" ht="36" x14ac:dyDescent="0.25">
      <c r="A40" s="216"/>
      <c r="B40" s="149">
        <v>142</v>
      </c>
      <c r="C40" s="228" t="s">
        <v>52</v>
      </c>
      <c r="D40" s="165">
        <v>36</v>
      </c>
      <c r="E40" s="326"/>
      <c r="F40" s="311"/>
      <c r="G40" s="217" t="s">
        <v>230</v>
      </c>
      <c r="H40" s="223">
        <v>8352120</v>
      </c>
      <c r="I40" s="311"/>
    </row>
    <row r="41" spans="1:11" x14ac:dyDescent="0.25">
      <c r="A41" s="216"/>
      <c r="B41" s="309">
        <v>142</v>
      </c>
      <c r="C41" s="228" t="s">
        <v>300</v>
      </c>
      <c r="D41" s="165">
        <v>300</v>
      </c>
      <c r="E41" s="319"/>
      <c r="F41" s="310"/>
      <c r="G41" s="309" t="s">
        <v>303</v>
      </c>
      <c r="H41" s="312">
        <v>8042000</v>
      </c>
      <c r="I41" s="310"/>
    </row>
    <row r="42" spans="1:11" x14ac:dyDescent="0.25">
      <c r="A42" s="216"/>
      <c r="B42" s="310"/>
      <c r="C42" s="228" t="s">
        <v>301</v>
      </c>
      <c r="D42" s="165">
        <v>1</v>
      </c>
      <c r="E42" s="319"/>
      <c r="F42" s="310"/>
      <c r="G42" s="310"/>
      <c r="H42" s="313"/>
      <c r="I42" s="310"/>
      <c r="J42" s="224">
        <v>42000</v>
      </c>
    </row>
    <row r="43" spans="1:11" ht="24" x14ac:dyDescent="0.25">
      <c r="A43" s="216"/>
      <c r="B43" s="311"/>
      <c r="C43" s="228" t="s">
        <v>302</v>
      </c>
      <c r="D43" s="165">
        <v>10</v>
      </c>
      <c r="E43" s="318"/>
      <c r="F43" s="311"/>
      <c r="G43" s="311"/>
      <c r="H43" s="314"/>
      <c r="I43" s="311"/>
      <c r="J43" s="173">
        <v>500000</v>
      </c>
    </row>
    <row r="44" spans="1:11" ht="36" x14ac:dyDescent="0.25">
      <c r="A44" s="216"/>
      <c r="B44" s="149">
        <v>142</v>
      </c>
      <c r="C44" s="228" t="s">
        <v>56</v>
      </c>
      <c r="D44" s="165">
        <v>72</v>
      </c>
      <c r="E44" s="317" t="s">
        <v>50</v>
      </c>
      <c r="F44" s="309" t="s">
        <v>12</v>
      </c>
      <c r="G44" s="232" t="s">
        <v>231</v>
      </c>
      <c r="H44" s="151"/>
      <c r="I44" s="309" t="s">
        <v>13</v>
      </c>
      <c r="K44" s="224" t="s">
        <v>530</v>
      </c>
    </row>
    <row r="45" spans="1:11" ht="36" x14ac:dyDescent="0.25">
      <c r="A45" s="216"/>
      <c r="B45" s="149">
        <v>142</v>
      </c>
      <c r="C45" s="228" t="s">
        <v>56</v>
      </c>
      <c r="D45" s="165">
        <v>120</v>
      </c>
      <c r="E45" s="319"/>
      <c r="F45" s="310"/>
      <c r="G45" s="215" t="s">
        <v>232</v>
      </c>
      <c r="H45" s="221"/>
      <c r="I45" s="310"/>
      <c r="K45" s="224">
        <v>11706000</v>
      </c>
    </row>
    <row r="46" spans="1:11" ht="36" x14ac:dyDescent="0.25">
      <c r="A46" s="216"/>
      <c r="B46" s="149">
        <v>142</v>
      </c>
      <c r="C46" s="228" t="s">
        <v>56</v>
      </c>
      <c r="D46" s="165">
        <v>168</v>
      </c>
      <c r="E46" s="318"/>
      <c r="F46" s="311"/>
      <c r="G46" s="215" t="s">
        <v>233</v>
      </c>
      <c r="H46" s="221">
        <v>16388400</v>
      </c>
      <c r="I46" s="311"/>
    </row>
    <row r="47" spans="1:11" ht="36" x14ac:dyDescent="0.25">
      <c r="A47" s="216"/>
      <c r="B47" s="231">
        <v>142</v>
      </c>
      <c r="C47" s="228" t="s">
        <v>57</v>
      </c>
      <c r="D47" s="165">
        <v>2000</v>
      </c>
      <c r="E47" s="218" t="s">
        <v>58</v>
      </c>
      <c r="F47" s="215" t="s">
        <v>59</v>
      </c>
      <c r="G47" s="215" t="s">
        <v>60</v>
      </c>
      <c r="H47" s="221">
        <v>27500000</v>
      </c>
      <c r="I47" s="232" t="s">
        <v>13</v>
      </c>
    </row>
    <row r="48" spans="1:11" x14ac:dyDescent="0.25">
      <c r="A48" s="216"/>
      <c r="B48" s="231">
        <v>142</v>
      </c>
      <c r="C48" s="228" t="s">
        <v>61</v>
      </c>
      <c r="D48" s="165">
        <v>41</v>
      </c>
      <c r="E48" s="317" t="s">
        <v>62</v>
      </c>
      <c r="F48" s="309" t="s">
        <v>12</v>
      </c>
      <c r="G48" s="309" t="s">
        <v>63</v>
      </c>
      <c r="H48" s="312">
        <v>186322</v>
      </c>
      <c r="I48" s="309" t="s">
        <v>13</v>
      </c>
    </row>
    <row r="49" spans="1:10" x14ac:dyDescent="0.25">
      <c r="A49" s="216"/>
      <c r="B49" s="231">
        <v>142</v>
      </c>
      <c r="C49" s="228" t="s">
        <v>64</v>
      </c>
      <c r="D49" s="165">
        <v>900</v>
      </c>
      <c r="E49" s="319"/>
      <c r="F49" s="310"/>
      <c r="G49" s="310"/>
      <c r="H49" s="313"/>
      <c r="I49" s="310"/>
    </row>
    <row r="50" spans="1:10" x14ac:dyDescent="0.25">
      <c r="A50" s="216"/>
      <c r="B50" s="231">
        <v>142</v>
      </c>
      <c r="C50" s="228" t="s">
        <v>65</v>
      </c>
      <c r="D50" s="165">
        <v>147</v>
      </c>
      <c r="E50" s="319"/>
      <c r="F50" s="310"/>
      <c r="G50" s="310"/>
      <c r="H50" s="313"/>
      <c r="I50" s="310"/>
    </row>
    <row r="51" spans="1:10" x14ac:dyDescent="0.25">
      <c r="A51" s="216"/>
      <c r="B51" s="231">
        <v>142</v>
      </c>
      <c r="C51" s="228" t="s">
        <v>66</v>
      </c>
      <c r="D51" s="165">
        <v>250</v>
      </c>
      <c r="E51" s="318"/>
      <c r="F51" s="311"/>
      <c r="G51" s="311"/>
      <c r="H51" s="314"/>
      <c r="I51" s="311"/>
    </row>
    <row r="52" spans="1:10" x14ac:dyDescent="0.25">
      <c r="A52" s="217"/>
      <c r="B52" s="230">
        <v>142</v>
      </c>
      <c r="C52" s="130" t="s">
        <v>74</v>
      </c>
      <c r="D52" s="150">
        <v>300</v>
      </c>
      <c r="E52" s="220" t="s">
        <v>75</v>
      </c>
      <c r="F52" s="217" t="s">
        <v>59</v>
      </c>
      <c r="G52" s="217" t="s">
        <v>76</v>
      </c>
      <c r="H52" s="223">
        <v>2745000</v>
      </c>
      <c r="I52" s="223" t="s">
        <v>13</v>
      </c>
      <c r="J52" s="173">
        <v>549000</v>
      </c>
    </row>
    <row r="53" spans="1:10" ht="24" x14ac:dyDescent="0.25">
      <c r="A53" s="310"/>
      <c r="B53" s="315"/>
      <c r="C53" s="131" t="s">
        <v>77</v>
      </c>
      <c r="D53" s="176">
        <v>5</v>
      </c>
      <c r="E53" s="65" t="s">
        <v>78</v>
      </c>
      <c r="F53" s="232" t="s">
        <v>12</v>
      </c>
      <c r="G53" s="232" t="s">
        <v>79</v>
      </c>
      <c r="H53" s="151">
        <v>115920</v>
      </c>
      <c r="I53" s="310"/>
    </row>
    <row r="54" spans="1:10" ht="24" x14ac:dyDescent="0.25">
      <c r="A54" s="310"/>
      <c r="B54" s="315"/>
      <c r="C54" s="65" t="s">
        <v>80</v>
      </c>
      <c r="D54" s="150">
        <v>5</v>
      </c>
      <c r="E54" s="65" t="s">
        <v>78</v>
      </c>
      <c r="F54" s="232" t="s">
        <v>12</v>
      </c>
      <c r="G54" s="232" t="s">
        <v>81</v>
      </c>
      <c r="H54" s="151">
        <v>244188</v>
      </c>
      <c r="I54" s="310"/>
    </row>
    <row r="55" spans="1:10" ht="24" x14ac:dyDescent="0.25">
      <c r="A55" s="311"/>
      <c r="B55" s="316"/>
      <c r="C55" s="132" t="s">
        <v>82</v>
      </c>
      <c r="D55" s="150">
        <v>70</v>
      </c>
      <c r="E55" s="65" t="s">
        <v>78</v>
      </c>
      <c r="F55" s="309" t="s">
        <v>12</v>
      </c>
      <c r="G55" s="309" t="s">
        <v>83</v>
      </c>
      <c r="H55" s="223">
        <v>1125196.8</v>
      </c>
      <c r="I55" s="311"/>
    </row>
    <row r="56" spans="1:10" ht="24" x14ac:dyDescent="0.25">
      <c r="A56" s="309">
        <v>7</v>
      </c>
      <c r="B56" s="324">
        <v>142</v>
      </c>
      <c r="C56" s="132" t="s">
        <v>84</v>
      </c>
      <c r="D56" s="150">
        <v>5</v>
      </c>
      <c r="E56" s="65" t="s">
        <v>78</v>
      </c>
      <c r="F56" s="311"/>
      <c r="G56" s="311"/>
      <c r="H56" s="223">
        <v>87584</v>
      </c>
      <c r="I56" s="309" t="s">
        <v>13</v>
      </c>
    </row>
    <row r="57" spans="1:10" ht="24" x14ac:dyDescent="0.25">
      <c r="A57" s="310"/>
      <c r="B57" s="315"/>
      <c r="C57" s="65" t="s">
        <v>85</v>
      </c>
      <c r="D57" s="150">
        <v>2</v>
      </c>
      <c r="E57" s="65" t="s">
        <v>78</v>
      </c>
      <c r="F57" s="232" t="s">
        <v>12</v>
      </c>
      <c r="G57" s="232" t="s">
        <v>86</v>
      </c>
      <c r="H57" s="223">
        <v>57084.56</v>
      </c>
      <c r="I57" s="310"/>
    </row>
    <row r="58" spans="1:10" x14ac:dyDescent="0.25">
      <c r="A58" s="216"/>
      <c r="B58" s="323">
        <v>142</v>
      </c>
      <c r="C58" s="168" t="s">
        <v>273</v>
      </c>
      <c r="D58" s="177">
        <v>1</v>
      </c>
      <c r="E58" s="317" t="s">
        <v>278</v>
      </c>
      <c r="F58" s="323" t="s">
        <v>12</v>
      </c>
      <c r="G58" s="323" t="s">
        <v>279</v>
      </c>
      <c r="H58" s="325">
        <v>1662000</v>
      </c>
      <c r="I58" s="309" t="s">
        <v>13</v>
      </c>
    </row>
    <row r="59" spans="1:10" x14ac:dyDescent="0.25">
      <c r="A59" s="216"/>
      <c r="B59" s="323"/>
      <c r="C59" s="168" t="s">
        <v>274</v>
      </c>
      <c r="D59" s="177">
        <v>1</v>
      </c>
      <c r="E59" s="319"/>
      <c r="F59" s="323"/>
      <c r="G59" s="323"/>
      <c r="H59" s="325"/>
      <c r="I59" s="310"/>
    </row>
    <row r="60" spans="1:10" x14ac:dyDescent="0.25">
      <c r="A60" s="216"/>
      <c r="B60" s="323"/>
      <c r="C60" s="168" t="s">
        <v>275</v>
      </c>
      <c r="D60" s="177">
        <v>80</v>
      </c>
      <c r="E60" s="319"/>
      <c r="F60" s="323"/>
      <c r="G60" s="323"/>
      <c r="H60" s="325"/>
      <c r="I60" s="310"/>
    </row>
    <row r="61" spans="1:10" ht="24" x14ac:dyDescent="0.25">
      <c r="A61" s="216"/>
      <c r="B61" s="323"/>
      <c r="C61" s="168" t="s">
        <v>276</v>
      </c>
      <c r="D61" s="177">
        <v>10</v>
      </c>
      <c r="E61" s="319"/>
      <c r="F61" s="323"/>
      <c r="G61" s="323"/>
      <c r="H61" s="325"/>
      <c r="I61" s="310"/>
    </row>
    <row r="62" spans="1:10" ht="24" x14ac:dyDescent="0.25">
      <c r="A62" s="216"/>
      <c r="B62" s="323"/>
      <c r="C62" s="168" t="s">
        <v>277</v>
      </c>
      <c r="D62" s="177">
        <v>5</v>
      </c>
      <c r="E62" s="318"/>
      <c r="F62" s="323"/>
      <c r="G62" s="323"/>
      <c r="H62" s="325"/>
      <c r="I62" s="311"/>
    </row>
    <row r="63" spans="1:10" ht="24" x14ac:dyDescent="0.25">
      <c r="A63" s="216"/>
      <c r="B63" s="309">
        <v>142</v>
      </c>
      <c r="C63" s="133" t="s">
        <v>280</v>
      </c>
      <c r="D63" s="178">
        <v>3</v>
      </c>
      <c r="E63" s="317" t="s">
        <v>278</v>
      </c>
      <c r="F63" s="323" t="s">
        <v>259</v>
      </c>
      <c r="G63" s="309" t="s">
        <v>282</v>
      </c>
      <c r="H63" s="325">
        <v>171300</v>
      </c>
      <c r="I63" s="309" t="s">
        <v>13</v>
      </c>
      <c r="J63" s="321">
        <v>0</v>
      </c>
    </row>
    <row r="64" spans="1:10" x14ac:dyDescent="0.25">
      <c r="A64" s="216"/>
      <c r="B64" s="311"/>
      <c r="C64" s="130" t="s">
        <v>281</v>
      </c>
      <c r="D64" s="178">
        <v>3</v>
      </c>
      <c r="E64" s="318"/>
      <c r="F64" s="323"/>
      <c r="G64" s="311"/>
      <c r="H64" s="325"/>
      <c r="I64" s="311"/>
      <c r="J64" s="321"/>
    </row>
    <row r="65" spans="1:10" x14ac:dyDescent="0.25">
      <c r="A65" s="232">
        <v>25</v>
      </c>
      <c r="B65" s="149">
        <v>142</v>
      </c>
      <c r="C65" s="130" t="s">
        <v>101</v>
      </c>
      <c r="D65" s="150">
        <v>6500</v>
      </c>
      <c r="E65" s="228" t="s">
        <v>102</v>
      </c>
      <c r="F65" s="232" t="s">
        <v>12</v>
      </c>
      <c r="G65" s="232" t="s">
        <v>103</v>
      </c>
      <c r="H65" s="151">
        <v>3055000</v>
      </c>
      <c r="I65" s="232" t="s">
        <v>13</v>
      </c>
    </row>
    <row r="66" spans="1:10" ht="36" x14ac:dyDescent="0.25">
      <c r="A66" s="216"/>
      <c r="B66" s="229">
        <v>142</v>
      </c>
      <c r="C66" s="130" t="s">
        <v>104</v>
      </c>
      <c r="D66" s="150">
        <v>24</v>
      </c>
      <c r="E66" s="317" t="s">
        <v>24</v>
      </c>
      <c r="F66" s="309" t="s">
        <v>59</v>
      </c>
      <c r="G66" s="309" t="s">
        <v>466</v>
      </c>
      <c r="H66" s="312"/>
      <c r="I66" s="309"/>
    </row>
    <row r="67" spans="1:10" ht="36" x14ac:dyDescent="0.25">
      <c r="A67" s="309">
        <v>31</v>
      </c>
      <c r="B67" s="324">
        <v>142</v>
      </c>
      <c r="C67" s="130" t="s">
        <v>106</v>
      </c>
      <c r="D67" s="150">
        <v>7</v>
      </c>
      <c r="E67" s="319"/>
      <c r="F67" s="310"/>
      <c r="G67" s="310"/>
      <c r="H67" s="313"/>
      <c r="I67" s="310"/>
    </row>
    <row r="68" spans="1:10" ht="48" x14ac:dyDescent="0.25">
      <c r="A68" s="310"/>
      <c r="B68" s="315"/>
      <c r="C68" s="130" t="s">
        <v>107</v>
      </c>
      <c r="D68" s="150">
        <v>2</v>
      </c>
      <c r="E68" s="319"/>
      <c r="F68" s="310"/>
      <c r="G68" s="310"/>
      <c r="H68" s="313"/>
      <c r="I68" s="310"/>
      <c r="J68" s="173">
        <v>1078306</v>
      </c>
    </row>
    <row r="69" spans="1:10" ht="36" x14ac:dyDescent="0.25">
      <c r="A69" s="310"/>
      <c r="B69" s="315"/>
      <c r="C69" s="130" t="s">
        <v>108</v>
      </c>
      <c r="D69" s="150">
        <v>2</v>
      </c>
      <c r="E69" s="319"/>
      <c r="F69" s="310"/>
      <c r="G69" s="310"/>
      <c r="H69" s="313"/>
      <c r="I69" s="310"/>
    </row>
    <row r="70" spans="1:10" ht="36" x14ac:dyDescent="0.25">
      <c r="A70" s="310"/>
      <c r="B70" s="315"/>
      <c r="C70" s="130" t="s">
        <v>109</v>
      </c>
      <c r="D70" s="150">
        <v>3</v>
      </c>
      <c r="E70" s="319"/>
      <c r="F70" s="310"/>
      <c r="G70" s="310"/>
      <c r="H70" s="313"/>
      <c r="I70" s="310"/>
    </row>
    <row r="71" spans="1:10" ht="36" x14ac:dyDescent="0.25">
      <c r="A71" s="310"/>
      <c r="B71" s="315"/>
      <c r="C71" s="130" t="s">
        <v>110</v>
      </c>
      <c r="D71" s="150">
        <v>2</v>
      </c>
      <c r="E71" s="319"/>
      <c r="F71" s="310"/>
      <c r="G71" s="310"/>
      <c r="H71" s="313"/>
      <c r="I71" s="310"/>
      <c r="J71" s="224">
        <v>38249864</v>
      </c>
    </row>
    <row r="72" spans="1:10" ht="36" x14ac:dyDescent="0.25">
      <c r="A72" s="310"/>
      <c r="B72" s="315"/>
      <c r="C72" s="130" t="s">
        <v>111</v>
      </c>
      <c r="D72" s="150">
        <v>3</v>
      </c>
      <c r="E72" s="319"/>
      <c r="F72" s="310"/>
      <c r="G72" s="310"/>
      <c r="H72" s="313"/>
      <c r="I72" s="310"/>
    </row>
    <row r="73" spans="1:10" ht="36" x14ac:dyDescent="0.25">
      <c r="A73" s="310"/>
      <c r="B73" s="315"/>
      <c r="C73" s="130" t="s">
        <v>112</v>
      </c>
      <c r="D73" s="150">
        <v>5</v>
      </c>
      <c r="E73" s="319"/>
      <c r="F73" s="310"/>
      <c r="G73" s="310"/>
      <c r="H73" s="313"/>
      <c r="I73" s="310"/>
    </row>
    <row r="74" spans="1:10" ht="36" x14ac:dyDescent="0.25">
      <c r="A74" s="311"/>
      <c r="B74" s="316"/>
      <c r="C74" s="130" t="s">
        <v>113</v>
      </c>
      <c r="D74" s="150">
        <v>15</v>
      </c>
      <c r="E74" s="319"/>
      <c r="F74" s="310"/>
      <c r="G74" s="310"/>
      <c r="H74" s="313"/>
      <c r="I74" s="310"/>
    </row>
    <row r="75" spans="1:10" ht="36" x14ac:dyDescent="0.25">
      <c r="A75" s="216"/>
      <c r="B75" s="229"/>
      <c r="C75" s="130" t="s">
        <v>114</v>
      </c>
      <c r="D75" s="150">
        <v>1</v>
      </c>
      <c r="E75" s="318"/>
      <c r="F75" s="311"/>
      <c r="G75" s="311"/>
      <c r="H75" s="314"/>
      <c r="I75" s="311"/>
    </row>
    <row r="76" spans="1:10" ht="36" x14ac:dyDescent="0.25">
      <c r="A76" s="216"/>
      <c r="B76" s="229"/>
      <c r="C76" s="130" t="s">
        <v>104</v>
      </c>
      <c r="D76" s="150">
        <v>21</v>
      </c>
      <c r="E76" s="219" t="s">
        <v>24</v>
      </c>
      <c r="F76" s="216" t="s">
        <v>253</v>
      </c>
      <c r="G76" s="216"/>
      <c r="H76" s="222">
        <v>34022633</v>
      </c>
      <c r="I76" s="232" t="s">
        <v>13</v>
      </c>
    </row>
    <row r="77" spans="1:10" ht="24" x14ac:dyDescent="0.25">
      <c r="A77" s="232"/>
      <c r="B77" s="320">
        <v>142</v>
      </c>
      <c r="C77" s="168" t="s">
        <v>234</v>
      </c>
      <c r="D77" s="150">
        <v>70</v>
      </c>
      <c r="E77" s="317" t="s">
        <v>24</v>
      </c>
      <c r="F77" s="309" t="s">
        <v>59</v>
      </c>
      <c r="G77" s="309" t="s">
        <v>252</v>
      </c>
      <c r="H77" s="312">
        <v>52717324</v>
      </c>
      <c r="I77" s="309" t="s">
        <v>13</v>
      </c>
    </row>
    <row r="78" spans="1:10" ht="24" x14ac:dyDescent="0.25">
      <c r="A78" s="232"/>
      <c r="B78" s="321"/>
      <c r="C78" s="168" t="s">
        <v>235</v>
      </c>
      <c r="D78" s="150">
        <v>4</v>
      </c>
      <c r="E78" s="319"/>
      <c r="F78" s="310"/>
      <c r="G78" s="310"/>
      <c r="H78" s="313"/>
      <c r="I78" s="310"/>
    </row>
    <row r="79" spans="1:10" x14ac:dyDescent="0.25">
      <c r="A79" s="232"/>
      <c r="B79" s="321"/>
      <c r="C79" s="168" t="s">
        <v>236</v>
      </c>
      <c r="D79" s="150">
        <v>70</v>
      </c>
      <c r="E79" s="319"/>
      <c r="F79" s="310"/>
      <c r="G79" s="310"/>
      <c r="H79" s="313"/>
      <c r="I79" s="310"/>
    </row>
    <row r="80" spans="1:10" ht="24" x14ac:dyDescent="0.25">
      <c r="A80" s="232"/>
      <c r="B80" s="321"/>
      <c r="C80" s="168" t="s">
        <v>237</v>
      </c>
      <c r="D80" s="150">
        <v>4</v>
      </c>
      <c r="E80" s="319"/>
      <c r="F80" s="310"/>
      <c r="G80" s="310"/>
      <c r="H80" s="313"/>
      <c r="I80" s="310"/>
    </row>
    <row r="81" spans="1:10" x14ac:dyDescent="0.25">
      <c r="A81" s="232"/>
      <c r="B81" s="321"/>
      <c r="C81" s="168" t="s">
        <v>238</v>
      </c>
      <c r="D81" s="150">
        <v>20</v>
      </c>
      <c r="E81" s="319"/>
      <c r="F81" s="310"/>
      <c r="G81" s="310"/>
      <c r="H81" s="313"/>
      <c r="I81" s="310"/>
    </row>
    <row r="82" spans="1:10" ht="24" x14ac:dyDescent="0.25">
      <c r="A82" s="232"/>
      <c r="B82" s="321"/>
      <c r="C82" s="168" t="s">
        <v>239</v>
      </c>
      <c r="D82" s="150">
        <v>70</v>
      </c>
      <c r="E82" s="319"/>
      <c r="F82" s="310"/>
      <c r="G82" s="310"/>
      <c r="H82" s="313"/>
      <c r="I82" s="310"/>
    </row>
    <row r="83" spans="1:10" x14ac:dyDescent="0.25">
      <c r="A83" s="232"/>
      <c r="B83" s="321"/>
      <c r="C83" s="168" t="s">
        <v>240</v>
      </c>
      <c r="D83" s="150">
        <v>1</v>
      </c>
      <c r="E83" s="319"/>
      <c r="F83" s="310"/>
      <c r="G83" s="310"/>
      <c r="H83" s="313"/>
      <c r="I83" s="310"/>
      <c r="J83" s="224">
        <v>206492</v>
      </c>
    </row>
    <row r="84" spans="1:10" ht="24" x14ac:dyDescent="0.25">
      <c r="A84" s="232"/>
      <c r="B84" s="321"/>
      <c r="C84" s="168" t="s">
        <v>241</v>
      </c>
      <c r="D84" s="150">
        <v>2</v>
      </c>
      <c r="E84" s="319"/>
      <c r="F84" s="310"/>
      <c r="G84" s="310"/>
      <c r="H84" s="313"/>
      <c r="I84" s="310"/>
    </row>
    <row r="85" spans="1:10" x14ac:dyDescent="0.25">
      <c r="A85" s="232"/>
      <c r="B85" s="321"/>
      <c r="C85" s="168" t="s">
        <v>242</v>
      </c>
      <c r="D85" s="150">
        <v>5</v>
      </c>
      <c r="E85" s="319"/>
      <c r="F85" s="310"/>
      <c r="G85" s="310"/>
      <c r="H85" s="313"/>
      <c r="I85" s="310"/>
    </row>
    <row r="86" spans="1:10" x14ac:dyDescent="0.25">
      <c r="A86" s="232"/>
      <c r="B86" s="321"/>
      <c r="C86" s="168" t="s">
        <v>243</v>
      </c>
      <c r="D86" s="150">
        <v>1</v>
      </c>
      <c r="E86" s="319"/>
      <c r="F86" s="310"/>
      <c r="G86" s="310"/>
      <c r="H86" s="313"/>
      <c r="I86" s="310"/>
      <c r="J86" s="224">
        <v>49816</v>
      </c>
    </row>
    <row r="87" spans="1:10" x14ac:dyDescent="0.25">
      <c r="A87" s="232"/>
      <c r="B87" s="321"/>
      <c r="C87" s="168" t="s">
        <v>244</v>
      </c>
      <c r="D87" s="150">
        <v>10</v>
      </c>
      <c r="E87" s="319"/>
      <c r="F87" s="310"/>
      <c r="G87" s="310"/>
      <c r="H87" s="313"/>
      <c r="I87" s="310"/>
    </row>
    <row r="88" spans="1:10" x14ac:dyDescent="0.25">
      <c r="A88" s="232"/>
      <c r="B88" s="321"/>
      <c r="C88" s="168" t="s">
        <v>245</v>
      </c>
      <c r="D88" s="150">
        <v>15</v>
      </c>
      <c r="E88" s="319"/>
      <c r="F88" s="310"/>
      <c r="G88" s="310"/>
      <c r="H88" s="313"/>
      <c r="I88" s="310"/>
    </row>
    <row r="89" spans="1:10" x14ac:dyDescent="0.25">
      <c r="A89" s="232"/>
      <c r="B89" s="321"/>
      <c r="C89" s="168" t="s">
        <v>246</v>
      </c>
      <c r="D89" s="150">
        <v>70</v>
      </c>
      <c r="E89" s="319"/>
      <c r="F89" s="310"/>
      <c r="G89" s="310"/>
      <c r="H89" s="313"/>
      <c r="I89" s="310"/>
    </row>
    <row r="90" spans="1:10" x14ac:dyDescent="0.25">
      <c r="A90" s="232"/>
      <c r="B90" s="321"/>
      <c r="C90" s="168" t="s">
        <v>247</v>
      </c>
      <c r="D90" s="150">
        <v>3</v>
      </c>
      <c r="E90" s="319"/>
      <c r="F90" s="310"/>
      <c r="G90" s="310"/>
      <c r="H90" s="313"/>
      <c r="I90" s="310"/>
    </row>
    <row r="91" spans="1:10" x14ac:dyDescent="0.25">
      <c r="A91" s="232"/>
      <c r="B91" s="321"/>
      <c r="C91" s="168" t="s">
        <v>248</v>
      </c>
      <c r="D91" s="150">
        <v>2</v>
      </c>
      <c r="E91" s="319"/>
      <c r="F91" s="310"/>
      <c r="G91" s="310"/>
      <c r="H91" s="313"/>
      <c r="I91" s="310"/>
    </row>
    <row r="92" spans="1:10" x14ac:dyDescent="0.25">
      <c r="A92" s="232"/>
      <c r="B92" s="321"/>
      <c r="C92" s="168" t="s">
        <v>249</v>
      </c>
      <c r="D92" s="150">
        <v>2</v>
      </c>
      <c r="E92" s="319"/>
      <c r="F92" s="310"/>
      <c r="G92" s="310"/>
      <c r="H92" s="313"/>
      <c r="I92" s="310"/>
    </row>
    <row r="93" spans="1:10" ht="24" x14ac:dyDescent="0.25">
      <c r="A93" s="232"/>
      <c r="B93" s="321"/>
      <c r="C93" s="168" t="s">
        <v>239</v>
      </c>
      <c r="D93" s="150">
        <v>2</v>
      </c>
      <c r="E93" s="319"/>
      <c r="F93" s="310"/>
      <c r="G93" s="310"/>
      <c r="H93" s="313"/>
      <c r="I93" s="310"/>
    </row>
    <row r="94" spans="1:10" ht="24" x14ac:dyDescent="0.25">
      <c r="A94" s="232"/>
      <c r="B94" s="321"/>
      <c r="C94" s="168" t="s">
        <v>235</v>
      </c>
      <c r="D94" s="150">
        <v>2</v>
      </c>
      <c r="E94" s="319"/>
      <c r="F94" s="310"/>
      <c r="G94" s="310"/>
      <c r="H94" s="313"/>
      <c r="I94" s="310"/>
    </row>
    <row r="95" spans="1:10" x14ac:dyDescent="0.25">
      <c r="A95" s="232"/>
      <c r="B95" s="321"/>
      <c r="C95" s="168" t="s">
        <v>250</v>
      </c>
      <c r="D95" s="150">
        <v>11</v>
      </c>
      <c r="E95" s="319"/>
      <c r="F95" s="310"/>
      <c r="G95" s="310"/>
      <c r="H95" s="313"/>
      <c r="I95" s="310"/>
    </row>
    <row r="96" spans="1:10" x14ac:dyDescent="0.25">
      <c r="A96" s="232"/>
      <c r="B96" s="322"/>
      <c r="C96" s="168" t="s">
        <v>251</v>
      </c>
      <c r="D96" s="150">
        <v>4</v>
      </c>
      <c r="E96" s="318"/>
      <c r="F96" s="311"/>
      <c r="G96" s="311"/>
      <c r="H96" s="314"/>
      <c r="I96" s="311"/>
    </row>
    <row r="97" spans="1:10" ht="24" x14ac:dyDescent="0.25">
      <c r="A97" s="232"/>
      <c r="B97" s="149">
        <v>142</v>
      </c>
      <c r="C97" s="168" t="s">
        <v>304</v>
      </c>
      <c r="D97" s="150">
        <v>10</v>
      </c>
      <c r="E97" s="317" t="s">
        <v>310</v>
      </c>
      <c r="F97" s="309" t="s">
        <v>311</v>
      </c>
      <c r="G97" s="309" t="s">
        <v>312</v>
      </c>
      <c r="H97" s="312">
        <v>646324</v>
      </c>
      <c r="I97" s="309" t="s">
        <v>13</v>
      </c>
    </row>
    <row r="98" spans="1:10" x14ac:dyDescent="0.25">
      <c r="A98" s="232"/>
      <c r="B98" s="149"/>
      <c r="C98" s="168" t="s">
        <v>305</v>
      </c>
      <c r="D98" s="150">
        <v>3</v>
      </c>
      <c r="E98" s="319"/>
      <c r="F98" s="310"/>
      <c r="G98" s="310"/>
      <c r="H98" s="313"/>
      <c r="I98" s="310"/>
    </row>
    <row r="99" spans="1:10" ht="24" x14ac:dyDescent="0.25">
      <c r="A99" s="232"/>
      <c r="B99" s="149"/>
      <c r="C99" s="168" t="s">
        <v>306</v>
      </c>
      <c r="D99" s="150">
        <v>4</v>
      </c>
      <c r="E99" s="319"/>
      <c r="F99" s="310"/>
      <c r="G99" s="310"/>
      <c r="H99" s="313"/>
      <c r="I99" s="310"/>
    </row>
    <row r="100" spans="1:10" x14ac:dyDescent="0.25">
      <c r="A100" s="232"/>
      <c r="B100" s="149"/>
      <c r="C100" s="168" t="s">
        <v>307</v>
      </c>
      <c r="D100" s="150">
        <v>2</v>
      </c>
      <c r="E100" s="319"/>
      <c r="F100" s="310"/>
      <c r="G100" s="310"/>
      <c r="H100" s="313"/>
      <c r="I100" s="310"/>
    </row>
    <row r="101" spans="1:10" ht="24" x14ac:dyDescent="0.25">
      <c r="A101" s="232"/>
      <c r="B101" s="149"/>
      <c r="C101" s="168" t="s">
        <v>308</v>
      </c>
      <c r="D101" s="150">
        <v>10</v>
      </c>
      <c r="E101" s="319"/>
      <c r="F101" s="310"/>
      <c r="G101" s="310"/>
      <c r="H101" s="313"/>
      <c r="I101" s="310"/>
    </row>
    <row r="102" spans="1:10" x14ac:dyDescent="0.25">
      <c r="A102" s="232"/>
      <c r="B102" s="149"/>
      <c r="C102" s="168" t="s">
        <v>309</v>
      </c>
      <c r="D102" s="150">
        <v>100</v>
      </c>
      <c r="E102" s="318"/>
      <c r="F102" s="311"/>
      <c r="G102" s="311"/>
      <c r="H102" s="314"/>
      <c r="I102" s="311"/>
    </row>
    <row r="103" spans="1:10" x14ac:dyDescent="0.25">
      <c r="A103" s="232"/>
      <c r="B103" s="182">
        <v>142</v>
      </c>
      <c r="C103" s="168" t="s">
        <v>519</v>
      </c>
      <c r="D103" s="150">
        <v>2100</v>
      </c>
      <c r="E103" s="220" t="s">
        <v>499</v>
      </c>
      <c r="F103" s="217" t="s">
        <v>12</v>
      </c>
      <c r="G103" s="217" t="s">
        <v>500</v>
      </c>
      <c r="H103" s="223">
        <v>4137000</v>
      </c>
      <c r="I103" s="217"/>
    </row>
    <row r="104" spans="1:10" x14ac:dyDescent="0.25">
      <c r="A104" s="232"/>
      <c r="B104" s="309">
        <v>142</v>
      </c>
      <c r="C104" s="138" t="s">
        <v>521</v>
      </c>
      <c r="D104" s="150">
        <v>1</v>
      </c>
      <c r="E104" s="317" t="s">
        <v>502</v>
      </c>
      <c r="F104" s="309" t="s">
        <v>12</v>
      </c>
      <c r="G104" s="309" t="s">
        <v>520</v>
      </c>
      <c r="H104" s="312">
        <v>115808</v>
      </c>
      <c r="I104" s="217"/>
      <c r="J104" s="173">
        <v>115808</v>
      </c>
    </row>
    <row r="105" spans="1:10" x14ac:dyDescent="0.25">
      <c r="A105" s="232"/>
      <c r="B105" s="310"/>
      <c r="C105" s="138" t="s">
        <v>522</v>
      </c>
      <c r="D105" s="150">
        <v>1</v>
      </c>
      <c r="E105" s="319"/>
      <c r="F105" s="310"/>
      <c r="G105" s="310"/>
      <c r="H105" s="313"/>
      <c r="I105" s="217"/>
    </row>
    <row r="106" spans="1:10" x14ac:dyDescent="0.25">
      <c r="A106" s="232"/>
      <c r="B106" s="311"/>
      <c r="C106" s="138" t="s">
        <v>523</v>
      </c>
      <c r="D106" s="150">
        <v>1</v>
      </c>
      <c r="E106" s="318"/>
      <c r="F106" s="311"/>
      <c r="G106" s="311"/>
      <c r="H106" s="314"/>
      <c r="I106" s="217"/>
    </row>
    <row r="107" spans="1:10" x14ac:dyDescent="0.25">
      <c r="A107" s="232"/>
      <c r="B107" s="225">
        <v>142</v>
      </c>
      <c r="C107" s="168" t="s">
        <v>524</v>
      </c>
      <c r="D107" s="150">
        <v>6500</v>
      </c>
      <c r="E107" s="220" t="s">
        <v>485</v>
      </c>
      <c r="F107" s="217" t="s">
        <v>12</v>
      </c>
      <c r="G107" s="217" t="s">
        <v>525</v>
      </c>
      <c r="H107" s="223">
        <v>682500</v>
      </c>
      <c r="I107" s="217"/>
    </row>
    <row r="108" spans="1:10" x14ac:dyDescent="0.25">
      <c r="A108" s="232"/>
      <c r="B108" s="225">
        <v>142</v>
      </c>
      <c r="C108" s="168" t="s">
        <v>526</v>
      </c>
      <c r="D108" s="150">
        <v>300</v>
      </c>
      <c r="E108" s="220" t="s">
        <v>527</v>
      </c>
      <c r="F108" s="217" t="s">
        <v>12</v>
      </c>
      <c r="G108" s="217" t="s">
        <v>528</v>
      </c>
      <c r="H108" s="223">
        <v>1050000</v>
      </c>
      <c r="I108" s="217"/>
    </row>
    <row r="109" spans="1:10" x14ac:dyDescent="0.25">
      <c r="A109" s="310"/>
      <c r="B109" s="315"/>
      <c r="C109" s="130" t="s">
        <v>72</v>
      </c>
      <c r="D109" s="150">
        <v>8</v>
      </c>
      <c r="E109" s="317" t="s">
        <v>67</v>
      </c>
      <c r="F109" s="309" t="s">
        <v>259</v>
      </c>
      <c r="G109" s="309" t="s">
        <v>260</v>
      </c>
      <c r="H109" s="312">
        <v>7053500</v>
      </c>
      <c r="I109" s="313" t="s">
        <v>319</v>
      </c>
    </row>
    <row r="110" spans="1:10" ht="24" x14ac:dyDescent="0.25">
      <c r="A110" s="311"/>
      <c r="B110" s="316"/>
      <c r="C110" s="130" t="s">
        <v>73</v>
      </c>
      <c r="D110" s="150">
        <v>15</v>
      </c>
      <c r="E110" s="318"/>
      <c r="F110" s="311"/>
      <c r="G110" s="311"/>
      <c r="H110" s="314"/>
      <c r="I110" s="314"/>
      <c r="J110" s="212"/>
    </row>
    <row r="111" spans="1:10" x14ac:dyDescent="0.25">
      <c r="A111" s="230"/>
      <c r="B111" s="232">
        <v>142</v>
      </c>
      <c r="C111" s="138" t="s">
        <v>550</v>
      </c>
      <c r="D111" s="150">
        <v>895</v>
      </c>
      <c r="E111" s="220" t="s">
        <v>551</v>
      </c>
      <c r="F111" s="217" t="s">
        <v>371</v>
      </c>
      <c r="G111" s="217" t="s">
        <v>552</v>
      </c>
      <c r="H111" s="223">
        <v>3563890</v>
      </c>
      <c r="I111" s="223"/>
    </row>
    <row r="112" spans="1:10" s="159" customFormat="1" x14ac:dyDescent="0.25">
      <c r="A112" s="226"/>
      <c r="B112" s="227">
        <v>142</v>
      </c>
      <c r="C112" s="134"/>
      <c r="D112" s="184"/>
      <c r="E112" s="134"/>
      <c r="F112" s="158"/>
      <c r="G112" s="158"/>
      <c r="H112" s="185">
        <f>SUM(H12:H111)</f>
        <v>289163633.36000001</v>
      </c>
      <c r="I112" s="185"/>
      <c r="J112" s="185">
        <f t="shared" ref="J112" si="0">SUM(J12:J110)</f>
        <v>40791286</v>
      </c>
    </row>
    <row r="113" spans="1:9" s="159" customFormat="1" x14ac:dyDescent="0.25">
      <c r="A113" s="186"/>
      <c r="B113" s="227"/>
      <c r="C113" s="228"/>
      <c r="D113" s="150"/>
      <c r="E113" s="317" t="s">
        <v>115</v>
      </c>
      <c r="F113" s="309" t="s">
        <v>12</v>
      </c>
      <c r="G113" s="309" t="s">
        <v>116</v>
      </c>
      <c r="H113" s="312">
        <v>2924</v>
      </c>
      <c r="I113" s="309" t="s">
        <v>13</v>
      </c>
    </row>
    <row r="114" spans="1:9" x14ac:dyDescent="0.25">
      <c r="A114" s="232">
        <v>1</v>
      </c>
      <c r="B114" s="149">
        <v>149</v>
      </c>
      <c r="C114" s="132" t="s">
        <v>117</v>
      </c>
      <c r="D114" s="150">
        <v>12</v>
      </c>
      <c r="E114" s="319"/>
      <c r="F114" s="310"/>
      <c r="G114" s="310"/>
      <c r="H114" s="313"/>
      <c r="I114" s="310"/>
    </row>
    <row r="115" spans="1:9" x14ac:dyDescent="0.25">
      <c r="A115" s="232">
        <v>2</v>
      </c>
      <c r="B115" s="149">
        <v>149</v>
      </c>
      <c r="C115" s="132" t="s">
        <v>118</v>
      </c>
      <c r="D115" s="152">
        <v>8</v>
      </c>
      <c r="E115" s="319"/>
      <c r="F115" s="310"/>
      <c r="G115" s="310"/>
      <c r="H115" s="313"/>
      <c r="I115" s="310"/>
    </row>
    <row r="116" spans="1:9" ht="24" x14ac:dyDescent="0.25">
      <c r="A116" s="232">
        <v>3</v>
      </c>
      <c r="B116" s="149">
        <v>149</v>
      </c>
      <c r="C116" s="131" t="s">
        <v>119</v>
      </c>
      <c r="D116" s="150">
        <v>20</v>
      </c>
      <c r="E116" s="318"/>
      <c r="F116" s="311"/>
      <c r="G116" s="311"/>
      <c r="H116" s="314"/>
      <c r="I116" s="311"/>
    </row>
    <row r="117" spans="1:9" ht="24" x14ac:dyDescent="0.25">
      <c r="A117" s="232">
        <v>4</v>
      </c>
      <c r="B117" s="149">
        <v>149</v>
      </c>
      <c r="C117" s="65" t="s">
        <v>120</v>
      </c>
      <c r="D117" s="153">
        <v>24</v>
      </c>
      <c r="E117" s="187" t="s">
        <v>121</v>
      </c>
      <c r="F117" s="232" t="s">
        <v>12</v>
      </c>
      <c r="G117" s="232" t="s">
        <v>122</v>
      </c>
      <c r="H117" s="151">
        <v>72000</v>
      </c>
      <c r="I117" s="232" t="s">
        <v>13</v>
      </c>
    </row>
    <row r="118" spans="1:9" x14ac:dyDescent="0.25">
      <c r="A118" s="232">
        <v>5</v>
      </c>
      <c r="B118" s="149">
        <v>149</v>
      </c>
      <c r="C118" s="131" t="s">
        <v>123</v>
      </c>
      <c r="D118" s="153">
        <v>80</v>
      </c>
      <c r="E118" s="317" t="s">
        <v>124</v>
      </c>
      <c r="F118" s="309" t="s">
        <v>12</v>
      </c>
      <c r="G118" s="309" t="s">
        <v>125</v>
      </c>
      <c r="H118" s="312">
        <v>31382.400000000001</v>
      </c>
      <c r="I118" s="232" t="s">
        <v>13</v>
      </c>
    </row>
    <row r="119" spans="1:9" x14ac:dyDescent="0.25">
      <c r="A119" s="232">
        <v>6</v>
      </c>
      <c r="B119" s="149">
        <v>149</v>
      </c>
      <c r="C119" s="132" t="s">
        <v>126</v>
      </c>
      <c r="D119" s="153">
        <v>50</v>
      </c>
      <c r="E119" s="319"/>
      <c r="F119" s="310"/>
      <c r="G119" s="310"/>
      <c r="H119" s="313"/>
      <c r="I119" s="232" t="s">
        <v>13</v>
      </c>
    </row>
    <row r="120" spans="1:9" x14ac:dyDescent="0.25">
      <c r="A120" s="232">
        <v>7</v>
      </c>
      <c r="B120" s="149">
        <v>149</v>
      </c>
      <c r="C120" s="132" t="s">
        <v>127</v>
      </c>
      <c r="D120" s="153">
        <v>50</v>
      </c>
      <c r="E120" s="318"/>
      <c r="F120" s="311"/>
      <c r="G120" s="311"/>
      <c r="H120" s="314"/>
      <c r="I120" s="232" t="s">
        <v>13</v>
      </c>
    </row>
    <row r="121" spans="1:9" x14ac:dyDescent="0.25">
      <c r="A121" s="232">
        <v>8</v>
      </c>
      <c r="B121" s="149">
        <v>149</v>
      </c>
      <c r="C121" s="132" t="s">
        <v>128</v>
      </c>
      <c r="D121" s="150">
        <v>800</v>
      </c>
      <c r="E121" s="317" t="s">
        <v>129</v>
      </c>
      <c r="F121" s="309" t="s">
        <v>12</v>
      </c>
      <c r="G121" s="309" t="s">
        <v>130</v>
      </c>
      <c r="H121" s="312">
        <v>43444</v>
      </c>
      <c r="I121" s="232" t="s">
        <v>13</v>
      </c>
    </row>
    <row r="122" spans="1:9" x14ac:dyDescent="0.25">
      <c r="A122" s="232">
        <v>9</v>
      </c>
      <c r="B122" s="149">
        <v>149</v>
      </c>
      <c r="C122" s="132" t="s">
        <v>131</v>
      </c>
      <c r="D122" s="150">
        <v>70</v>
      </c>
      <c r="E122" s="318"/>
      <c r="F122" s="311"/>
      <c r="G122" s="311"/>
      <c r="H122" s="314"/>
      <c r="I122" s="232" t="s">
        <v>13</v>
      </c>
    </row>
    <row r="123" spans="1:9" ht="24" x14ac:dyDescent="0.25">
      <c r="A123" s="232">
        <v>10</v>
      </c>
      <c r="B123" s="149">
        <v>149</v>
      </c>
      <c r="C123" s="65" t="s">
        <v>132</v>
      </c>
      <c r="D123" s="150">
        <v>6000</v>
      </c>
      <c r="E123" s="228" t="s">
        <v>133</v>
      </c>
      <c r="F123" s="232" t="s">
        <v>12</v>
      </c>
      <c r="G123" s="232" t="s">
        <v>134</v>
      </c>
      <c r="H123" s="151">
        <v>21840</v>
      </c>
      <c r="I123" s="232" t="s">
        <v>13</v>
      </c>
    </row>
    <row r="124" spans="1:9" ht="24" x14ac:dyDescent="0.25">
      <c r="A124" s="232">
        <v>11</v>
      </c>
      <c r="B124" s="149">
        <v>149</v>
      </c>
      <c r="C124" s="132" t="s">
        <v>135</v>
      </c>
      <c r="D124" s="150">
        <v>3000</v>
      </c>
      <c r="E124" s="228" t="s">
        <v>136</v>
      </c>
      <c r="F124" s="232" t="s">
        <v>12</v>
      </c>
      <c r="G124" s="232" t="s">
        <v>137</v>
      </c>
      <c r="H124" s="151">
        <v>30000</v>
      </c>
      <c r="I124" s="232" t="s">
        <v>13</v>
      </c>
    </row>
    <row r="125" spans="1:9" x14ac:dyDescent="0.25">
      <c r="A125" s="232">
        <v>12</v>
      </c>
      <c r="B125" s="149">
        <v>149</v>
      </c>
      <c r="C125" s="132" t="s">
        <v>138</v>
      </c>
      <c r="D125" s="150">
        <v>1</v>
      </c>
      <c r="E125" s="228" t="s">
        <v>139</v>
      </c>
      <c r="F125" s="232" t="s">
        <v>12</v>
      </c>
      <c r="G125" s="232" t="s">
        <v>140</v>
      </c>
      <c r="H125" s="151">
        <v>31360</v>
      </c>
      <c r="I125" s="232" t="s">
        <v>13</v>
      </c>
    </row>
    <row r="126" spans="1:9" x14ac:dyDescent="0.25">
      <c r="A126" s="232">
        <v>13</v>
      </c>
      <c r="B126" s="149">
        <v>149</v>
      </c>
      <c r="C126" s="65" t="s">
        <v>141</v>
      </c>
      <c r="D126" s="150">
        <v>20</v>
      </c>
      <c r="E126" s="228" t="s">
        <v>129</v>
      </c>
      <c r="F126" s="232" t="s">
        <v>12</v>
      </c>
      <c r="G126" s="232" t="s">
        <v>142</v>
      </c>
      <c r="H126" s="151">
        <v>12500</v>
      </c>
      <c r="I126" s="232" t="s">
        <v>13</v>
      </c>
    </row>
    <row r="127" spans="1:9" x14ac:dyDescent="0.25">
      <c r="A127" s="232">
        <v>14</v>
      </c>
      <c r="B127" s="149">
        <v>149</v>
      </c>
      <c r="C127" s="132" t="s">
        <v>143</v>
      </c>
      <c r="D127" s="150">
        <v>15</v>
      </c>
      <c r="E127" s="220" t="s">
        <v>144</v>
      </c>
      <c r="F127" s="232" t="s">
        <v>12</v>
      </c>
      <c r="G127" s="232" t="s">
        <v>145</v>
      </c>
      <c r="H127" s="151">
        <v>19995</v>
      </c>
      <c r="I127" s="232" t="s">
        <v>13</v>
      </c>
    </row>
    <row r="128" spans="1:9" x14ac:dyDescent="0.25">
      <c r="A128" s="232">
        <v>15</v>
      </c>
      <c r="B128" s="149">
        <v>149</v>
      </c>
      <c r="C128" s="131" t="s">
        <v>146</v>
      </c>
      <c r="D128" s="150">
        <v>30</v>
      </c>
      <c r="E128" s="228" t="s">
        <v>147</v>
      </c>
      <c r="F128" s="232" t="s">
        <v>12</v>
      </c>
      <c r="G128" s="232" t="s">
        <v>148</v>
      </c>
      <c r="H128" s="151">
        <v>8970</v>
      </c>
      <c r="I128" s="232" t="s">
        <v>13</v>
      </c>
    </row>
    <row r="129" spans="1:9" ht="24" x14ac:dyDescent="0.25">
      <c r="A129" s="232">
        <v>16</v>
      </c>
      <c r="B129" s="149">
        <v>149</v>
      </c>
      <c r="C129" s="65" t="s">
        <v>149</v>
      </c>
      <c r="D129" s="182">
        <v>10</v>
      </c>
      <c r="E129" s="317" t="s">
        <v>129</v>
      </c>
      <c r="F129" s="309" t="s">
        <v>12</v>
      </c>
      <c r="G129" s="309" t="s">
        <v>381</v>
      </c>
      <c r="H129" s="312">
        <v>10580</v>
      </c>
      <c r="I129" s="309" t="s">
        <v>13</v>
      </c>
    </row>
    <row r="130" spans="1:9" x14ac:dyDescent="0.25">
      <c r="A130" s="232">
        <v>17</v>
      </c>
      <c r="B130" s="149">
        <v>149</v>
      </c>
      <c r="C130" s="131" t="s">
        <v>150</v>
      </c>
      <c r="D130" s="182">
        <v>10</v>
      </c>
      <c r="E130" s="318"/>
      <c r="F130" s="311"/>
      <c r="G130" s="311"/>
      <c r="H130" s="314"/>
      <c r="I130" s="311"/>
    </row>
    <row r="131" spans="1:9" x14ac:dyDescent="0.25">
      <c r="A131" s="232">
        <v>18</v>
      </c>
      <c r="B131" s="149">
        <v>149</v>
      </c>
      <c r="C131" s="132" t="s">
        <v>151</v>
      </c>
      <c r="D131" s="182">
        <v>170</v>
      </c>
      <c r="E131" s="317" t="s">
        <v>129</v>
      </c>
      <c r="F131" s="309" t="s">
        <v>12</v>
      </c>
      <c r="G131" s="309" t="s">
        <v>380</v>
      </c>
      <c r="H131" s="312">
        <v>115535</v>
      </c>
      <c r="I131" s="309" t="s">
        <v>13</v>
      </c>
    </row>
    <row r="132" spans="1:9" x14ac:dyDescent="0.25">
      <c r="A132" s="232">
        <v>19</v>
      </c>
      <c r="B132" s="149">
        <v>149</v>
      </c>
      <c r="C132" s="132" t="s">
        <v>152</v>
      </c>
      <c r="D132" s="182">
        <v>250</v>
      </c>
      <c r="E132" s="319"/>
      <c r="F132" s="310"/>
      <c r="G132" s="310"/>
      <c r="H132" s="313"/>
      <c r="I132" s="310"/>
    </row>
    <row r="133" spans="1:9" x14ac:dyDescent="0.25">
      <c r="A133" s="232">
        <v>20</v>
      </c>
      <c r="B133" s="149">
        <v>149</v>
      </c>
      <c r="C133" s="131" t="s">
        <v>153</v>
      </c>
      <c r="D133" s="182">
        <v>800</v>
      </c>
      <c r="E133" s="318"/>
      <c r="F133" s="311"/>
      <c r="G133" s="311"/>
      <c r="H133" s="314"/>
      <c r="I133" s="311"/>
    </row>
    <row r="134" spans="1:9" x14ac:dyDescent="0.25">
      <c r="A134" s="149"/>
      <c r="B134" s="149">
        <v>149</v>
      </c>
      <c r="C134" s="65" t="s">
        <v>155</v>
      </c>
      <c r="D134" s="182"/>
      <c r="E134" s="228" t="s">
        <v>115</v>
      </c>
      <c r="F134" s="150" t="s">
        <v>12</v>
      </c>
      <c r="G134" s="182" t="s">
        <v>154</v>
      </c>
      <c r="H134" s="188">
        <v>3666</v>
      </c>
      <c r="I134" s="232" t="s">
        <v>13</v>
      </c>
    </row>
    <row r="135" spans="1:9" x14ac:dyDescent="0.25">
      <c r="A135" s="232"/>
      <c r="B135" s="149">
        <v>149</v>
      </c>
      <c r="C135" s="65" t="s">
        <v>382</v>
      </c>
      <c r="D135" s="232">
        <v>30</v>
      </c>
      <c r="E135" s="228" t="s">
        <v>129</v>
      </c>
      <c r="F135" s="232" t="s">
        <v>12</v>
      </c>
      <c r="G135" s="232" t="s">
        <v>383</v>
      </c>
      <c r="H135" s="151">
        <v>20520</v>
      </c>
      <c r="I135" s="232" t="s">
        <v>13</v>
      </c>
    </row>
    <row r="136" spans="1:9" x14ac:dyDescent="0.25">
      <c r="A136" s="232"/>
      <c r="B136" s="149">
        <v>149</v>
      </c>
      <c r="C136" s="131" t="s">
        <v>384</v>
      </c>
      <c r="D136" s="232">
        <v>250</v>
      </c>
      <c r="E136" s="228" t="s">
        <v>129</v>
      </c>
      <c r="F136" s="232" t="s">
        <v>12</v>
      </c>
      <c r="G136" s="232" t="s">
        <v>385</v>
      </c>
      <c r="H136" s="151">
        <v>14745</v>
      </c>
      <c r="I136" s="232" t="s">
        <v>13</v>
      </c>
    </row>
    <row r="137" spans="1:9" x14ac:dyDescent="0.25">
      <c r="A137" s="232"/>
      <c r="B137" s="149">
        <v>149</v>
      </c>
      <c r="C137" s="132" t="s">
        <v>386</v>
      </c>
      <c r="D137" s="232">
        <v>300</v>
      </c>
      <c r="E137" s="228" t="s">
        <v>387</v>
      </c>
      <c r="F137" s="232" t="s">
        <v>12</v>
      </c>
      <c r="G137" s="232" t="s">
        <v>388</v>
      </c>
      <c r="H137" s="151">
        <v>401520</v>
      </c>
      <c r="I137" s="232" t="s">
        <v>13</v>
      </c>
    </row>
    <row r="138" spans="1:9" x14ac:dyDescent="0.25">
      <c r="A138" s="232"/>
      <c r="B138" s="149">
        <v>149</v>
      </c>
      <c r="C138" s="131" t="s">
        <v>389</v>
      </c>
      <c r="D138" s="232">
        <v>4</v>
      </c>
      <c r="E138" s="228" t="s">
        <v>390</v>
      </c>
      <c r="F138" s="232" t="s">
        <v>12</v>
      </c>
      <c r="G138" s="232" t="s">
        <v>391</v>
      </c>
      <c r="H138" s="151">
        <v>21916.16</v>
      </c>
      <c r="I138" s="232" t="s">
        <v>13</v>
      </c>
    </row>
    <row r="139" spans="1:9" x14ac:dyDescent="0.25">
      <c r="A139" s="232"/>
      <c r="B139" s="149">
        <v>149</v>
      </c>
      <c r="C139" s="189" t="s">
        <v>392</v>
      </c>
      <c r="D139" s="232">
        <v>2</v>
      </c>
      <c r="E139" s="228" t="s">
        <v>393</v>
      </c>
      <c r="F139" s="232" t="s">
        <v>12</v>
      </c>
      <c r="G139" s="232" t="s">
        <v>394</v>
      </c>
      <c r="H139" s="151">
        <v>289774</v>
      </c>
      <c r="I139" s="232" t="s">
        <v>13</v>
      </c>
    </row>
    <row r="140" spans="1:9" x14ac:dyDescent="0.25">
      <c r="A140" s="232"/>
      <c r="B140" s="149">
        <v>149</v>
      </c>
      <c r="C140" s="65" t="s">
        <v>395</v>
      </c>
      <c r="D140" s="232">
        <v>10</v>
      </c>
      <c r="E140" s="228" t="s">
        <v>396</v>
      </c>
      <c r="F140" s="232" t="s">
        <v>12</v>
      </c>
      <c r="G140" s="232" t="s">
        <v>397</v>
      </c>
      <c r="H140" s="151">
        <v>15000</v>
      </c>
      <c r="I140" s="232" t="s">
        <v>13</v>
      </c>
    </row>
    <row r="141" spans="1:9" x14ac:dyDescent="0.25">
      <c r="A141" s="232"/>
      <c r="B141" s="149">
        <v>149</v>
      </c>
      <c r="C141" s="65" t="s">
        <v>398</v>
      </c>
      <c r="D141" s="232">
        <v>30</v>
      </c>
      <c r="E141" s="228" t="s">
        <v>399</v>
      </c>
      <c r="F141" s="232" t="s">
        <v>12</v>
      </c>
      <c r="G141" s="232" t="s">
        <v>400</v>
      </c>
      <c r="H141" s="151">
        <v>13440</v>
      </c>
      <c r="I141" s="232" t="s">
        <v>13</v>
      </c>
    </row>
    <row r="142" spans="1:9" ht="24" x14ac:dyDescent="0.25">
      <c r="A142" s="232"/>
      <c r="B142" s="149">
        <v>149</v>
      </c>
      <c r="C142" s="65" t="s">
        <v>401</v>
      </c>
      <c r="D142" s="232">
        <v>1</v>
      </c>
      <c r="E142" s="228" t="s">
        <v>402</v>
      </c>
      <c r="F142" s="232" t="s">
        <v>403</v>
      </c>
      <c r="G142" s="232" t="s">
        <v>404</v>
      </c>
      <c r="H142" s="151">
        <v>604476</v>
      </c>
      <c r="I142" s="232" t="s">
        <v>13</v>
      </c>
    </row>
    <row r="143" spans="1:9" x14ac:dyDescent="0.25">
      <c r="A143" s="232"/>
      <c r="B143" s="149">
        <v>149</v>
      </c>
      <c r="C143" s="65" t="s">
        <v>405</v>
      </c>
      <c r="D143" s="232">
        <v>30</v>
      </c>
      <c r="E143" s="228" t="s">
        <v>406</v>
      </c>
      <c r="F143" s="232" t="s">
        <v>12</v>
      </c>
      <c r="G143" s="232" t="s">
        <v>407</v>
      </c>
      <c r="H143" s="151">
        <v>10500</v>
      </c>
      <c r="I143" s="232" t="s">
        <v>13</v>
      </c>
    </row>
    <row r="144" spans="1:9" x14ac:dyDescent="0.25">
      <c r="A144" s="232"/>
      <c r="B144" s="149">
        <v>149</v>
      </c>
      <c r="C144" s="190" t="s">
        <v>408</v>
      </c>
      <c r="D144" s="232">
        <v>250</v>
      </c>
      <c r="E144" s="228" t="s">
        <v>129</v>
      </c>
      <c r="F144" s="232" t="s">
        <v>12</v>
      </c>
      <c r="G144" s="232" t="s">
        <v>409</v>
      </c>
      <c r="H144" s="151">
        <v>12995</v>
      </c>
      <c r="I144" s="232" t="s">
        <v>13</v>
      </c>
    </row>
    <row r="145" spans="1:9" x14ac:dyDescent="0.25">
      <c r="A145" s="232"/>
      <c r="B145" s="149">
        <v>149</v>
      </c>
      <c r="C145" s="65" t="s">
        <v>410</v>
      </c>
      <c r="D145" s="232">
        <v>100</v>
      </c>
      <c r="E145" s="228" t="s">
        <v>133</v>
      </c>
      <c r="F145" s="232" t="s">
        <v>12</v>
      </c>
      <c r="G145" s="232" t="s">
        <v>411</v>
      </c>
      <c r="H145" s="151">
        <v>12208</v>
      </c>
      <c r="I145" s="232" t="s">
        <v>13</v>
      </c>
    </row>
    <row r="146" spans="1:9" x14ac:dyDescent="0.25">
      <c r="A146" s="232"/>
      <c r="B146" s="149">
        <v>149</v>
      </c>
      <c r="C146" s="65" t="s">
        <v>412</v>
      </c>
      <c r="D146" s="232"/>
      <c r="E146" s="228" t="s">
        <v>413</v>
      </c>
      <c r="F146" s="232" t="s">
        <v>12</v>
      </c>
      <c r="G146" s="232" t="s">
        <v>414</v>
      </c>
      <c r="H146" s="151">
        <v>395600</v>
      </c>
      <c r="I146" s="232" t="s">
        <v>13</v>
      </c>
    </row>
    <row r="147" spans="1:9" x14ac:dyDescent="0.25">
      <c r="A147" s="232"/>
      <c r="B147" s="149">
        <v>149</v>
      </c>
      <c r="C147" s="65" t="s">
        <v>415</v>
      </c>
      <c r="D147" s="232">
        <v>180</v>
      </c>
      <c r="E147" s="228" t="s">
        <v>133</v>
      </c>
      <c r="F147" s="232" t="s">
        <v>12</v>
      </c>
      <c r="G147" s="232" t="s">
        <v>416</v>
      </c>
      <c r="H147" s="151">
        <v>55641.599999999999</v>
      </c>
      <c r="I147" s="232" t="s">
        <v>13</v>
      </c>
    </row>
    <row r="148" spans="1:9" x14ac:dyDescent="0.25">
      <c r="A148" s="232"/>
      <c r="B148" s="149">
        <v>149</v>
      </c>
      <c r="C148" s="65" t="s">
        <v>417</v>
      </c>
      <c r="D148" s="232">
        <v>180</v>
      </c>
      <c r="E148" s="228" t="s">
        <v>418</v>
      </c>
      <c r="F148" s="232" t="s">
        <v>12</v>
      </c>
      <c r="G148" s="232" t="s">
        <v>419</v>
      </c>
      <c r="H148" s="151">
        <v>33102</v>
      </c>
      <c r="I148" s="232" t="s">
        <v>13</v>
      </c>
    </row>
    <row r="149" spans="1:9" x14ac:dyDescent="0.25">
      <c r="A149" s="232"/>
      <c r="B149" s="149">
        <v>149</v>
      </c>
      <c r="C149" s="135" t="s">
        <v>422</v>
      </c>
      <c r="D149" s="232">
        <v>2</v>
      </c>
      <c r="E149" s="228" t="s">
        <v>406</v>
      </c>
      <c r="F149" s="232" t="s">
        <v>12</v>
      </c>
      <c r="G149" s="232" t="s">
        <v>423</v>
      </c>
      <c r="H149" s="151">
        <v>12000</v>
      </c>
      <c r="I149" s="232" t="s">
        <v>13</v>
      </c>
    </row>
    <row r="150" spans="1:9" x14ac:dyDescent="0.25">
      <c r="A150" s="232"/>
      <c r="B150" s="149">
        <v>149</v>
      </c>
      <c r="C150" s="131" t="s">
        <v>424</v>
      </c>
      <c r="D150" s="232">
        <v>70</v>
      </c>
      <c r="E150" s="228" t="s">
        <v>425</v>
      </c>
      <c r="F150" s="232" t="s">
        <v>12</v>
      </c>
      <c r="G150" s="232" t="s">
        <v>426</v>
      </c>
      <c r="H150" s="151">
        <v>26264</v>
      </c>
      <c r="I150" s="232" t="s">
        <v>13</v>
      </c>
    </row>
    <row r="151" spans="1:9" x14ac:dyDescent="0.25">
      <c r="A151" s="232"/>
      <c r="B151" s="149">
        <v>149</v>
      </c>
      <c r="C151" s="65" t="s">
        <v>427</v>
      </c>
      <c r="D151" s="232">
        <v>70</v>
      </c>
      <c r="E151" s="228" t="s">
        <v>399</v>
      </c>
      <c r="F151" s="232" t="s">
        <v>12</v>
      </c>
      <c r="G151" s="232" t="s">
        <v>428</v>
      </c>
      <c r="H151" s="151">
        <v>33320</v>
      </c>
      <c r="I151" s="232" t="s">
        <v>13</v>
      </c>
    </row>
    <row r="152" spans="1:9" ht="24" x14ac:dyDescent="0.25">
      <c r="A152" s="232"/>
      <c r="B152" s="149">
        <v>149</v>
      </c>
      <c r="C152" s="65" t="s">
        <v>429</v>
      </c>
      <c r="D152" s="232">
        <v>700</v>
      </c>
      <c r="E152" s="228" t="s">
        <v>129</v>
      </c>
      <c r="F152" s="232" t="s">
        <v>12</v>
      </c>
      <c r="G152" s="232" t="s">
        <v>430</v>
      </c>
      <c r="H152" s="151">
        <v>103586</v>
      </c>
      <c r="I152" s="232" t="s">
        <v>13</v>
      </c>
    </row>
    <row r="153" spans="1:9" ht="48" x14ac:dyDescent="0.25">
      <c r="A153" s="232"/>
      <c r="B153" s="149">
        <v>149</v>
      </c>
      <c r="C153" s="65" t="s">
        <v>431</v>
      </c>
      <c r="D153" s="232">
        <v>5</v>
      </c>
      <c r="E153" s="228" t="s">
        <v>432</v>
      </c>
      <c r="F153" s="232" t="s">
        <v>371</v>
      </c>
      <c r="G153" s="232" t="s">
        <v>433</v>
      </c>
      <c r="H153" s="151">
        <v>9878400</v>
      </c>
      <c r="I153" s="232"/>
    </row>
    <row r="154" spans="1:9" ht="24" x14ac:dyDescent="0.25">
      <c r="A154" s="232"/>
      <c r="B154" s="149">
        <v>149</v>
      </c>
      <c r="C154" s="65" t="s">
        <v>420</v>
      </c>
      <c r="D154" s="232">
        <v>180</v>
      </c>
      <c r="E154" s="228" t="s">
        <v>399</v>
      </c>
      <c r="F154" s="232" t="s">
        <v>12</v>
      </c>
      <c r="G154" s="232" t="s">
        <v>421</v>
      </c>
      <c r="H154" s="151">
        <v>105840</v>
      </c>
      <c r="I154" s="232" t="s">
        <v>13</v>
      </c>
    </row>
    <row r="155" spans="1:9" x14ac:dyDescent="0.25">
      <c r="A155" s="232"/>
      <c r="B155" s="232">
        <v>149</v>
      </c>
      <c r="C155" s="190" t="s">
        <v>531</v>
      </c>
      <c r="D155" s="232">
        <v>1000</v>
      </c>
      <c r="E155" s="228" t="s">
        <v>532</v>
      </c>
      <c r="F155" s="232" t="s">
        <v>12</v>
      </c>
      <c r="G155" s="232" t="s">
        <v>533</v>
      </c>
      <c r="H155" s="151">
        <v>188000</v>
      </c>
      <c r="I155" s="232"/>
    </row>
    <row r="156" spans="1:9" x14ac:dyDescent="0.25">
      <c r="A156" s="232"/>
      <c r="B156" s="182"/>
      <c r="C156" s="65"/>
      <c r="D156" s="232"/>
      <c r="E156" s="228"/>
      <c r="F156" s="232"/>
      <c r="G156" s="232"/>
      <c r="H156" s="151"/>
      <c r="I156" s="232"/>
    </row>
    <row r="157" spans="1:9" x14ac:dyDescent="0.25">
      <c r="A157" s="232"/>
      <c r="B157" s="182"/>
      <c r="C157" s="65"/>
      <c r="D157" s="232"/>
      <c r="E157" s="228"/>
      <c r="F157" s="232"/>
      <c r="G157" s="232"/>
      <c r="H157" s="151"/>
      <c r="I157" s="232"/>
    </row>
    <row r="158" spans="1:9" x14ac:dyDescent="0.25">
      <c r="A158" s="232"/>
      <c r="B158" s="182"/>
      <c r="C158" s="65"/>
      <c r="D158" s="232"/>
      <c r="E158" s="228"/>
      <c r="F158" s="232"/>
      <c r="G158" s="232"/>
      <c r="H158" s="151"/>
      <c r="I158" s="232"/>
    </row>
    <row r="159" spans="1:9" x14ac:dyDescent="0.25">
      <c r="A159" s="232"/>
      <c r="B159" s="182"/>
      <c r="C159" s="65"/>
      <c r="D159" s="232"/>
      <c r="E159" s="228"/>
      <c r="F159" s="232"/>
      <c r="G159" s="232"/>
      <c r="H159" s="151"/>
      <c r="I159" s="232"/>
    </row>
    <row r="160" spans="1:9" x14ac:dyDescent="0.25">
      <c r="A160" s="232"/>
      <c r="B160" s="182"/>
      <c r="C160" s="65"/>
      <c r="D160" s="232"/>
      <c r="E160" s="228"/>
      <c r="F160" s="232"/>
      <c r="G160" s="232"/>
      <c r="H160" s="151"/>
      <c r="I160" s="232"/>
    </row>
    <row r="161" spans="1:9" s="159" customFormat="1" x14ac:dyDescent="0.25">
      <c r="A161" s="226">
        <v>22</v>
      </c>
      <c r="B161" s="227"/>
      <c r="C161" s="65"/>
      <c r="D161" s="227"/>
      <c r="E161" s="155"/>
      <c r="F161" s="156"/>
      <c r="G161" s="156"/>
      <c r="H161" s="191">
        <f>SUM(H113:H160)</f>
        <v>12653044.16</v>
      </c>
      <c r="I161" s="158"/>
    </row>
    <row r="162" spans="1:9" s="159" customFormat="1" ht="48" x14ac:dyDescent="0.25">
      <c r="A162" s="226"/>
      <c r="B162" s="227"/>
      <c r="C162" s="228" t="s">
        <v>156</v>
      </c>
      <c r="D162" s="150">
        <v>1</v>
      </c>
      <c r="E162" s="228" t="s">
        <v>157</v>
      </c>
      <c r="F162" s="232" t="s">
        <v>158</v>
      </c>
      <c r="G162" s="192" t="s">
        <v>159</v>
      </c>
      <c r="H162" s="151">
        <v>1236471</v>
      </c>
      <c r="I162" s="232" t="s">
        <v>13</v>
      </c>
    </row>
    <row r="163" spans="1:9" ht="36" x14ac:dyDescent="0.25">
      <c r="A163" s="232">
        <v>1</v>
      </c>
      <c r="B163" s="149">
        <v>151</v>
      </c>
      <c r="C163" s="228" t="s">
        <v>160</v>
      </c>
      <c r="D163" s="150">
        <v>1</v>
      </c>
      <c r="E163" s="228" t="s">
        <v>161</v>
      </c>
      <c r="F163" s="232" t="s">
        <v>158</v>
      </c>
      <c r="G163" s="150" t="s">
        <v>162</v>
      </c>
      <c r="H163" s="151">
        <v>10000000</v>
      </c>
      <c r="I163" s="232" t="s">
        <v>13</v>
      </c>
    </row>
    <row r="164" spans="1:9" x14ac:dyDescent="0.25">
      <c r="A164" s="232"/>
      <c r="B164" s="149">
        <v>151</v>
      </c>
      <c r="C164" s="228" t="s">
        <v>437</v>
      </c>
      <c r="D164" s="150">
        <v>1</v>
      </c>
      <c r="E164" s="153" t="s">
        <v>438</v>
      </c>
      <c r="F164" s="232" t="s">
        <v>158</v>
      </c>
      <c r="G164" s="150" t="s">
        <v>439</v>
      </c>
      <c r="H164" s="151">
        <v>813791.04</v>
      </c>
      <c r="I164" s="232"/>
    </row>
    <row r="165" spans="1:9" ht="60" x14ac:dyDescent="0.25">
      <c r="A165" s="232">
        <v>2</v>
      </c>
      <c r="B165" s="149">
        <v>151</v>
      </c>
      <c r="C165" s="228" t="s">
        <v>163</v>
      </c>
      <c r="D165" s="150">
        <v>1</v>
      </c>
      <c r="E165" s="153" t="s">
        <v>164</v>
      </c>
      <c r="F165" s="232" t="s">
        <v>12</v>
      </c>
      <c r="G165" s="178" t="s">
        <v>165</v>
      </c>
      <c r="H165" s="151">
        <v>300000</v>
      </c>
      <c r="I165" s="232" t="s">
        <v>13</v>
      </c>
    </row>
    <row r="166" spans="1:9" s="159" customFormat="1" x14ac:dyDescent="0.25">
      <c r="A166" s="226"/>
      <c r="B166" s="227">
        <v>151</v>
      </c>
      <c r="C166" s="228"/>
      <c r="D166" s="184"/>
      <c r="E166" s="155"/>
      <c r="F166" s="156"/>
      <c r="G166" s="156"/>
      <c r="H166" s="191">
        <f>H165+H164+H163+H162</f>
        <v>12350262.039999999</v>
      </c>
      <c r="I166" s="158"/>
    </row>
    <row r="167" spans="1:9" s="159" customFormat="1" ht="24" x14ac:dyDescent="0.25">
      <c r="A167" s="226">
        <v>1</v>
      </c>
      <c r="B167" s="193">
        <v>152</v>
      </c>
      <c r="C167" s="228" t="s">
        <v>166</v>
      </c>
      <c r="D167" s="150">
        <v>1</v>
      </c>
      <c r="E167" s="153" t="s">
        <v>167</v>
      </c>
      <c r="F167" s="232" t="s">
        <v>158</v>
      </c>
      <c r="G167" s="150" t="s">
        <v>168</v>
      </c>
      <c r="H167" s="151">
        <v>650000</v>
      </c>
      <c r="I167" s="232" t="s">
        <v>13</v>
      </c>
    </row>
    <row r="168" spans="1:9" x14ac:dyDescent="0.25">
      <c r="A168" s="232">
        <v>2</v>
      </c>
      <c r="B168" s="152">
        <v>152</v>
      </c>
      <c r="C168" s="228" t="s">
        <v>169</v>
      </c>
      <c r="D168" s="150">
        <v>1</v>
      </c>
      <c r="E168" s="153" t="s">
        <v>170</v>
      </c>
      <c r="F168" s="232" t="s">
        <v>158</v>
      </c>
      <c r="G168" s="150" t="s">
        <v>171</v>
      </c>
      <c r="H168" s="151">
        <v>120000</v>
      </c>
      <c r="I168" s="232" t="s">
        <v>13</v>
      </c>
    </row>
    <row r="169" spans="1:9" x14ac:dyDescent="0.25">
      <c r="A169" s="232">
        <v>3</v>
      </c>
      <c r="B169" s="149">
        <v>152</v>
      </c>
      <c r="C169" s="228" t="s">
        <v>172</v>
      </c>
      <c r="D169" s="150">
        <v>1</v>
      </c>
      <c r="E169" s="194" t="s">
        <v>173</v>
      </c>
      <c r="F169" s="232" t="s">
        <v>12</v>
      </c>
      <c r="G169" s="232" t="s">
        <v>174</v>
      </c>
      <c r="H169" s="151">
        <v>581614.30000000005</v>
      </c>
      <c r="I169" s="232" t="s">
        <v>13</v>
      </c>
    </row>
    <row r="170" spans="1:9" ht="24" x14ac:dyDescent="0.25">
      <c r="A170" s="232">
        <v>4</v>
      </c>
      <c r="B170" s="149">
        <v>152</v>
      </c>
      <c r="C170" s="228" t="s">
        <v>175</v>
      </c>
      <c r="D170" s="177">
        <v>1</v>
      </c>
      <c r="E170" s="195" t="s">
        <v>176</v>
      </c>
      <c r="F170" s="232" t="s">
        <v>158</v>
      </c>
      <c r="G170" s="232" t="s">
        <v>177</v>
      </c>
      <c r="H170" s="151">
        <v>60000</v>
      </c>
      <c r="I170" s="232" t="s">
        <v>13</v>
      </c>
    </row>
    <row r="171" spans="1:9" x14ac:dyDescent="0.25">
      <c r="A171" s="232"/>
      <c r="B171" s="149">
        <v>152</v>
      </c>
      <c r="D171" s="184"/>
      <c r="E171" s="155"/>
      <c r="F171" s="156"/>
      <c r="G171" s="156"/>
      <c r="H171" s="191">
        <f>H170+H169+H168+H167</f>
        <v>1411614.3</v>
      </c>
      <c r="I171" s="158"/>
    </row>
    <row r="172" spans="1:9" s="159" customFormat="1" ht="36" x14ac:dyDescent="0.25">
      <c r="A172" s="226">
        <v>1</v>
      </c>
      <c r="B172" s="156">
        <v>153</v>
      </c>
      <c r="C172" s="228" t="s">
        <v>178</v>
      </c>
      <c r="D172" s="177">
        <v>1</v>
      </c>
      <c r="E172" s="153" t="s">
        <v>179</v>
      </c>
      <c r="F172" s="232" t="s">
        <v>12</v>
      </c>
      <c r="G172" s="232" t="s">
        <v>180</v>
      </c>
      <c r="H172" s="151">
        <v>1484400</v>
      </c>
      <c r="I172" s="232" t="s">
        <v>13</v>
      </c>
    </row>
    <row r="173" spans="1:9" ht="36" x14ac:dyDescent="0.25">
      <c r="A173" s="232">
        <v>2</v>
      </c>
      <c r="B173" s="156">
        <v>153</v>
      </c>
      <c r="C173" s="228" t="s">
        <v>181</v>
      </c>
      <c r="D173" s="177">
        <v>1</v>
      </c>
      <c r="E173" s="228" t="s">
        <v>179</v>
      </c>
      <c r="F173" s="232" t="s">
        <v>12</v>
      </c>
      <c r="G173" s="232" t="s">
        <v>182</v>
      </c>
      <c r="H173" s="151">
        <v>1460400</v>
      </c>
      <c r="I173" s="232" t="s">
        <v>13</v>
      </c>
    </row>
    <row r="174" spans="1:9" ht="24" x14ac:dyDescent="0.25">
      <c r="A174" s="232">
        <v>1</v>
      </c>
      <c r="B174" s="149">
        <v>159</v>
      </c>
      <c r="C174" s="130" t="s">
        <v>183</v>
      </c>
      <c r="D174" s="150">
        <v>1</v>
      </c>
      <c r="E174" s="153" t="s">
        <v>184</v>
      </c>
      <c r="F174" s="232" t="s">
        <v>12</v>
      </c>
      <c r="G174" s="232" t="s">
        <v>185</v>
      </c>
      <c r="H174" s="151">
        <v>392000</v>
      </c>
      <c r="I174" s="232" t="s">
        <v>13</v>
      </c>
    </row>
    <row r="175" spans="1:9" ht="24" x14ac:dyDescent="0.25">
      <c r="A175" s="232">
        <v>2</v>
      </c>
      <c r="B175" s="149">
        <v>159</v>
      </c>
      <c r="C175" s="130" t="s">
        <v>186</v>
      </c>
      <c r="D175" s="150">
        <v>1</v>
      </c>
      <c r="E175" s="187" t="s">
        <v>187</v>
      </c>
      <c r="F175" s="232" t="s">
        <v>188</v>
      </c>
      <c r="G175" s="232" t="s">
        <v>189</v>
      </c>
      <c r="H175" s="151">
        <v>3175000</v>
      </c>
      <c r="I175" s="232" t="s">
        <v>13</v>
      </c>
    </row>
    <row r="176" spans="1:9" ht="24" x14ac:dyDescent="0.25">
      <c r="A176" s="232">
        <v>3</v>
      </c>
      <c r="B176" s="149">
        <v>159</v>
      </c>
      <c r="C176" s="130" t="s">
        <v>190</v>
      </c>
      <c r="D176" s="150">
        <v>1</v>
      </c>
      <c r="E176" s="153" t="s">
        <v>191</v>
      </c>
      <c r="F176" s="232" t="s">
        <v>158</v>
      </c>
      <c r="G176" s="232" t="s">
        <v>192</v>
      </c>
      <c r="H176" s="151">
        <v>269900</v>
      </c>
      <c r="I176" s="232" t="s">
        <v>13</v>
      </c>
    </row>
    <row r="177" spans="1:9" ht="24" x14ac:dyDescent="0.25">
      <c r="A177" s="232">
        <v>4</v>
      </c>
      <c r="B177" s="149">
        <v>159</v>
      </c>
      <c r="C177" s="130" t="s">
        <v>193</v>
      </c>
      <c r="D177" s="150">
        <v>1</v>
      </c>
      <c r="E177" s="153" t="s">
        <v>194</v>
      </c>
      <c r="F177" s="232" t="s">
        <v>158</v>
      </c>
      <c r="G177" s="232" t="s">
        <v>352</v>
      </c>
      <c r="H177" s="151">
        <v>600000</v>
      </c>
      <c r="I177" s="232" t="s">
        <v>13</v>
      </c>
    </row>
    <row r="178" spans="1:9" s="201" customFormat="1" ht="36" x14ac:dyDescent="0.25">
      <c r="A178" s="196">
        <v>7</v>
      </c>
      <c r="B178" s="197">
        <v>159</v>
      </c>
      <c r="C178" s="130" t="s">
        <v>195</v>
      </c>
      <c r="D178" s="198">
        <v>1</v>
      </c>
      <c r="E178" s="199" t="s">
        <v>196</v>
      </c>
      <c r="F178" s="196" t="s">
        <v>12</v>
      </c>
      <c r="G178" s="196" t="s">
        <v>197</v>
      </c>
      <c r="H178" s="200">
        <v>800000</v>
      </c>
      <c r="I178" s="196" t="s">
        <v>13</v>
      </c>
    </row>
    <row r="179" spans="1:9" ht="48" x14ac:dyDescent="0.25">
      <c r="A179" s="232">
        <v>8</v>
      </c>
      <c r="B179" s="149">
        <v>159</v>
      </c>
      <c r="C179" s="130" t="s">
        <v>198</v>
      </c>
      <c r="D179" s="150">
        <v>1</v>
      </c>
      <c r="E179" s="228" t="s">
        <v>199</v>
      </c>
      <c r="F179" s="232" t="s">
        <v>158</v>
      </c>
      <c r="G179" s="232" t="s">
        <v>200</v>
      </c>
      <c r="H179" s="151">
        <v>290000</v>
      </c>
      <c r="I179" s="232" t="s">
        <v>13</v>
      </c>
    </row>
    <row r="180" spans="1:9" ht="24" x14ac:dyDescent="0.25">
      <c r="A180" s="232">
        <v>10</v>
      </c>
      <c r="B180" s="149">
        <v>159</v>
      </c>
      <c r="C180" s="130" t="s">
        <v>201</v>
      </c>
      <c r="D180" s="177">
        <v>1</v>
      </c>
      <c r="E180" s="228" t="s">
        <v>202</v>
      </c>
      <c r="F180" s="232" t="s">
        <v>158</v>
      </c>
      <c r="G180" s="232" t="s">
        <v>203</v>
      </c>
      <c r="H180" s="151">
        <v>5460000</v>
      </c>
      <c r="I180" s="232" t="s">
        <v>13</v>
      </c>
    </row>
    <row r="181" spans="1:9" ht="72" x14ac:dyDescent="0.25">
      <c r="A181" s="232">
        <v>12</v>
      </c>
      <c r="B181" s="149">
        <v>159</v>
      </c>
      <c r="C181" s="130" t="s">
        <v>204</v>
      </c>
      <c r="D181" s="150">
        <v>1</v>
      </c>
      <c r="E181" s="65" t="s">
        <v>205</v>
      </c>
      <c r="F181" s="232" t="s">
        <v>158</v>
      </c>
      <c r="G181" s="232" t="s">
        <v>206</v>
      </c>
      <c r="H181" s="151">
        <v>1008000</v>
      </c>
      <c r="I181" s="232" t="s">
        <v>13</v>
      </c>
    </row>
    <row r="182" spans="1:9" ht="24" x14ac:dyDescent="0.25">
      <c r="A182" s="232"/>
      <c r="B182" s="149">
        <v>159</v>
      </c>
      <c r="C182" s="130" t="s">
        <v>207</v>
      </c>
      <c r="D182" s="150">
        <v>1</v>
      </c>
      <c r="E182" s="228" t="s">
        <v>208</v>
      </c>
      <c r="F182" s="232" t="s">
        <v>158</v>
      </c>
      <c r="G182" s="232" t="s">
        <v>209</v>
      </c>
      <c r="H182" s="151">
        <v>220000</v>
      </c>
      <c r="I182" s="232"/>
    </row>
    <row r="183" spans="1:9" ht="24" x14ac:dyDescent="0.25">
      <c r="A183" s="232">
        <v>13</v>
      </c>
      <c r="B183" s="149">
        <v>159</v>
      </c>
      <c r="C183" s="130" t="s">
        <v>210</v>
      </c>
      <c r="D183" s="177">
        <v>1</v>
      </c>
      <c r="E183" s="65" t="s">
        <v>211</v>
      </c>
      <c r="F183" s="232" t="s">
        <v>158</v>
      </c>
      <c r="G183" s="232" t="s">
        <v>212</v>
      </c>
      <c r="H183" s="151">
        <v>30000</v>
      </c>
      <c r="I183" s="232" t="s">
        <v>13</v>
      </c>
    </row>
    <row r="184" spans="1:9" ht="36" x14ac:dyDescent="0.25">
      <c r="A184" s="232">
        <v>14</v>
      </c>
      <c r="B184" s="149">
        <v>159</v>
      </c>
      <c r="C184" s="130" t="s">
        <v>213</v>
      </c>
      <c r="D184" s="177">
        <v>1</v>
      </c>
      <c r="E184" s="153" t="s">
        <v>214</v>
      </c>
      <c r="F184" s="232" t="s">
        <v>158</v>
      </c>
      <c r="G184" s="232" t="s">
        <v>215</v>
      </c>
      <c r="H184" s="151">
        <v>220000</v>
      </c>
      <c r="I184" s="232" t="s">
        <v>13</v>
      </c>
    </row>
    <row r="185" spans="1:9" ht="24" x14ac:dyDescent="0.25">
      <c r="A185" s="215">
        <v>23</v>
      </c>
      <c r="B185" s="231">
        <v>159</v>
      </c>
      <c r="C185" s="130" t="s">
        <v>216</v>
      </c>
      <c r="D185" s="202">
        <v>1</v>
      </c>
      <c r="E185" s="194" t="s">
        <v>217</v>
      </c>
      <c r="F185" s="215" t="s">
        <v>12</v>
      </c>
      <c r="G185" s="215" t="s">
        <v>218</v>
      </c>
      <c r="H185" s="221">
        <v>1000000</v>
      </c>
      <c r="I185" s="232" t="s">
        <v>13</v>
      </c>
    </row>
    <row r="186" spans="1:9" ht="36" x14ac:dyDescent="0.25">
      <c r="A186" s="232"/>
      <c r="B186" s="149">
        <v>159</v>
      </c>
      <c r="C186" s="130" t="s">
        <v>216</v>
      </c>
      <c r="D186" s="177">
        <v>1</v>
      </c>
      <c r="E186" s="228" t="s">
        <v>219</v>
      </c>
      <c r="F186" s="232" t="s">
        <v>158</v>
      </c>
      <c r="G186" s="232" t="s">
        <v>220</v>
      </c>
      <c r="H186" s="151">
        <v>1022880</v>
      </c>
      <c r="I186" s="232" t="s">
        <v>13</v>
      </c>
    </row>
    <row r="187" spans="1:9" ht="36" x14ac:dyDescent="0.25">
      <c r="A187" s="232"/>
      <c r="B187" s="149">
        <v>159</v>
      </c>
      <c r="C187" s="130" t="s">
        <v>221</v>
      </c>
      <c r="D187" s="177">
        <v>1</v>
      </c>
      <c r="E187" s="228" t="s">
        <v>222</v>
      </c>
      <c r="F187" s="232" t="s">
        <v>12</v>
      </c>
      <c r="G187" s="232" t="s">
        <v>223</v>
      </c>
      <c r="H187" s="151">
        <v>59000</v>
      </c>
      <c r="I187" s="232" t="s">
        <v>13</v>
      </c>
    </row>
    <row r="188" spans="1:9" ht="24" x14ac:dyDescent="0.25">
      <c r="A188" s="232"/>
      <c r="B188" s="228">
        <v>159</v>
      </c>
      <c r="C188" s="65" t="s">
        <v>323</v>
      </c>
      <c r="D188" s="228">
        <v>1</v>
      </c>
      <c r="E188" s="228" t="s">
        <v>324</v>
      </c>
      <c r="F188" s="228" t="s">
        <v>158</v>
      </c>
      <c r="G188" s="228" t="s">
        <v>325</v>
      </c>
      <c r="H188" s="203">
        <v>45000</v>
      </c>
      <c r="I188" s="232" t="s">
        <v>13</v>
      </c>
    </row>
    <row r="189" spans="1:9" x14ac:dyDescent="0.25">
      <c r="A189" s="232"/>
      <c r="B189" s="228">
        <v>159</v>
      </c>
      <c r="C189" s="131" t="s">
        <v>326</v>
      </c>
      <c r="D189" s="228">
        <v>1</v>
      </c>
      <c r="E189" s="228" t="s">
        <v>327</v>
      </c>
      <c r="F189" s="228" t="s">
        <v>158</v>
      </c>
      <c r="G189" s="228" t="s">
        <v>328</v>
      </c>
      <c r="H189" s="203">
        <v>360000</v>
      </c>
      <c r="I189" s="232" t="s">
        <v>13</v>
      </c>
    </row>
    <row r="190" spans="1:9" ht="36" x14ac:dyDescent="0.25">
      <c r="A190" s="232"/>
      <c r="B190" s="228">
        <v>159</v>
      </c>
      <c r="C190" s="65" t="s">
        <v>329</v>
      </c>
      <c r="D190" s="228">
        <v>1</v>
      </c>
      <c r="E190" s="228" t="s">
        <v>219</v>
      </c>
      <c r="F190" s="228" t="s">
        <v>158</v>
      </c>
      <c r="G190" s="228" t="s">
        <v>330</v>
      </c>
      <c r="H190" s="203">
        <v>32480</v>
      </c>
      <c r="I190" s="232" t="s">
        <v>13</v>
      </c>
    </row>
    <row r="191" spans="1:9" x14ac:dyDescent="0.25">
      <c r="A191" s="232"/>
      <c r="B191" s="228">
        <v>159</v>
      </c>
      <c r="C191" s="131" t="s">
        <v>331</v>
      </c>
      <c r="D191" s="228">
        <v>1</v>
      </c>
      <c r="E191" s="228" t="s">
        <v>332</v>
      </c>
      <c r="F191" s="228" t="s">
        <v>158</v>
      </c>
      <c r="G191" s="228" t="s">
        <v>333</v>
      </c>
      <c r="H191" s="203">
        <v>235200</v>
      </c>
      <c r="I191" s="232" t="s">
        <v>13</v>
      </c>
    </row>
    <row r="192" spans="1:9" x14ac:dyDescent="0.25">
      <c r="A192" s="232"/>
      <c r="B192" s="228">
        <v>159</v>
      </c>
      <c r="C192" s="131" t="s">
        <v>334</v>
      </c>
      <c r="D192" s="228">
        <v>1</v>
      </c>
      <c r="E192" s="228" t="s">
        <v>335</v>
      </c>
      <c r="F192" s="228" t="s">
        <v>158</v>
      </c>
      <c r="G192" s="228" t="s">
        <v>336</v>
      </c>
      <c r="H192" s="203">
        <v>110000</v>
      </c>
      <c r="I192" s="232" t="s">
        <v>13</v>
      </c>
    </row>
    <row r="193" spans="1:9" ht="48" x14ac:dyDescent="0.25">
      <c r="A193" s="232"/>
      <c r="B193" s="228">
        <v>159</v>
      </c>
      <c r="C193" s="65" t="s">
        <v>337</v>
      </c>
      <c r="D193" s="228">
        <v>1</v>
      </c>
      <c r="E193" s="228" t="s">
        <v>338</v>
      </c>
      <c r="F193" s="228" t="s">
        <v>158</v>
      </c>
      <c r="G193" s="228" t="s">
        <v>339</v>
      </c>
      <c r="H193" s="203">
        <v>457584</v>
      </c>
      <c r="I193" s="232" t="s">
        <v>13</v>
      </c>
    </row>
    <row r="194" spans="1:9" ht="36" x14ac:dyDescent="0.25">
      <c r="A194" s="232"/>
      <c r="B194" s="228">
        <v>159</v>
      </c>
      <c r="C194" s="65" t="s">
        <v>340</v>
      </c>
      <c r="D194" s="228">
        <v>1</v>
      </c>
      <c r="E194" s="65" t="s">
        <v>341</v>
      </c>
      <c r="F194" s="228" t="s">
        <v>158</v>
      </c>
      <c r="G194" s="228" t="s">
        <v>342</v>
      </c>
      <c r="H194" s="203">
        <v>156000</v>
      </c>
      <c r="I194" s="232" t="s">
        <v>13</v>
      </c>
    </row>
    <row r="195" spans="1:9" ht="24" x14ac:dyDescent="0.25">
      <c r="A195" s="232"/>
      <c r="B195" s="228">
        <v>159</v>
      </c>
      <c r="C195" s="65" t="s">
        <v>343</v>
      </c>
      <c r="D195" s="228">
        <v>1</v>
      </c>
      <c r="E195" s="228" t="s">
        <v>344</v>
      </c>
      <c r="F195" s="228" t="s">
        <v>158</v>
      </c>
      <c r="G195" s="228" t="s">
        <v>345</v>
      </c>
      <c r="H195" s="203">
        <v>15000</v>
      </c>
      <c r="I195" s="232" t="s">
        <v>13</v>
      </c>
    </row>
    <row r="196" spans="1:9" ht="36" x14ac:dyDescent="0.25">
      <c r="A196" s="232"/>
      <c r="B196" s="228">
        <v>159</v>
      </c>
      <c r="C196" s="131" t="s">
        <v>346</v>
      </c>
      <c r="D196" s="228">
        <v>1</v>
      </c>
      <c r="E196" s="65" t="s">
        <v>347</v>
      </c>
      <c r="F196" s="228" t="s">
        <v>158</v>
      </c>
      <c r="G196" s="228" t="s">
        <v>348</v>
      </c>
      <c r="H196" s="203">
        <v>15000</v>
      </c>
      <c r="I196" s="232" t="s">
        <v>13</v>
      </c>
    </row>
    <row r="197" spans="1:9" ht="48" x14ac:dyDescent="0.25">
      <c r="A197" s="232"/>
      <c r="B197" s="228">
        <v>159</v>
      </c>
      <c r="C197" s="65" t="s">
        <v>349</v>
      </c>
      <c r="D197" s="228">
        <v>1</v>
      </c>
      <c r="E197" s="228" t="s">
        <v>350</v>
      </c>
      <c r="F197" s="228" t="s">
        <v>158</v>
      </c>
      <c r="G197" s="228" t="s">
        <v>351</v>
      </c>
      <c r="H197" s="203">
        <v>198375</v>
      </c>
      <c r="I197" s="232" t="s">
        <v>13</v>
      </c>
    </row>
    <row r="198" spans="1:9" ht="36" x14ac:dyDescent="0.25">
      <c r="A198" s="232"/>
      <c r="B198" s="228">
        <v>159</v>
      </c>
      <c r="C198" s="65" t="s">
        <v>353</v>
      </c>
      <c r="D198" s="228">
        <v>1</v>
      </c>
      <c r="E198" s="132" t="s">
        <v>354</v>
      </c>
      <c r="F198" s="228" t="s">
        <v>224</v>
      </c>
      <c r="G198" s="228" t="s">
        <v>355</v>
      </c>
      <c r="H198" s="203">
        <v>2239988.7999999998</v>
      </c>
      <c r="I198" s="232" t="s">
        <v>13</v>
      </c>
    </row>
    <row r="199" spans="1:9" ht="48" x14ac:dyDescent="0.25">
      <c r="A199" s="232"/>
      <c r="B199" s="228">
        <v>159</v>
      </c>
      <c r="C199" s="65" t="s">
        <v>356</v>
      </c>
      <c r="D199" s="228">
        <v>1</v>
      </c>
      <c r="E199" s="132" t="s">
        <v>354</v>
      </c>
      <c r="F199" s="228" t="s">
        <v>224</v>
      </c>
      <c r="G199" s="228" t="s">
        <v>357</v>
      </c>
      <c r="H199" s="203">
        <v>3247988.8</v>
      </c>
      <c r="I199" s="232" t="s">
        <v>13</v>
      </c>
    </row>
    <row r="200" spans="1:9" x14ac:dyDescent="0.25">
      <c r="A200" s="232"/>
      <c r="B200" s="228">
        <v>159</v>
      </c>
      <c r="C200" s="132" t="s">
        <v>358</v>
      </c>
      <c r="D200" s="228">
        <v>1</v>
      </c>
      <c r="E200" s="228" t="s">
        <v>359</v>
      </c>
      <c r="F200" s="228" t="s">
        <v>158</v>
      </c>
      <c r="G200" s="228" t="s">
        <v>360</v>
      </c>
      <c r="H200" s="203">
        <v>539645</v>
      </c>
      <c r="I200" s="232" t="s">
        <v>13</v>
      </c>
    </row>
    <row r="201" spans="1:9" x14ac:dyDescent="0.25">
      <c r="A201" s="232"/>
      <c r="B201" s="228">
        <v>159</v>
      </c>
      <c r="C201" s="131" t="s">
        <v>361</v>
      </c>
      <c r="D201" s="228">
        <v>1</v>
      </c>
      <c r="E201" s="228" t="s">
        <v>362</v>
      </c>
      <c r="F201" s="228" t="s">
        <v>158</v>
      </c>
      <c r="G201" s="228" t="s">
        <v>363</v>
      </c>
      <c r="H201" s="203">
        <v>13440</v>
      </c>
      <c r="I201" s="232" t="s">
        <v>13</v>
      </c>
    </row>
    <row r="202" spans="1:9" ht="24" x14ac:dyDescent="0.25">
      <c r="A202" s="232"/>
      <c r="B202" s="228">
        <v>159</v>
      </c>
      <c r="C202" s="65" t="s">
        <v>369</v>
      </c>
      <c r="D202" s="228">
        <v>1</v>
      </c>
      <c r="E202" s="228" t="s">
        <v>370</v>
      </c>
      <c r="F202" s="228" t="s">
        <v>371</v>
      </c>
      <c r="G202" s="228" t="s">
        <v>372</v>
      </c>
      <c r="H202" s="203">
        <v>3684800</v>
      </c>
      <c r="I202" s="232" t="s">
        <v>13</v>
      </c>
    </row>
    <row r="203" spans="1:9" ht="36" x14ac:dyDescent="0.25">
      <c r="A203" s="232"/>
      <c r="B203" s="228">
        <v>159</v>
      </c>
      <c r="C203" s="131" t="s">
        <v>373</v>
      </c>
      <c r="D203" s="228">
        <v>1</v>
      </c>
      <c r="E203" s="228" t="s">
        <v>370</v>
      </c>
      <c r="F203" s="228" t="s">
        <v>371</v>
      </c>
      <c r="G203" s="228" t="s">
        <v>374</v>
      </c>
      <c r="H203" s="203">
        <v>750400</v>
      </c>
      <c r="I203" s="232" t="s">
        <v>13</v>
      </c>
    </row>
    <row r="204" spans="1:9" ht="36" x14ac:dyDescent="0.25">
      <c r="A204" s="232"/>
      <c r="B204" s="228">
        <v>159</v>
      </c>
      <c r="C204" s="131" t="s">
        <v>375</v>
      </c>
      <c r="D204" s="228">
        <v>1</v>
      </c>
      <c r="E204" s="228" t="s">
        <v>370</v>
      </c>
      <c r="F204" s="228" t="s">
        <v>371</v>
      </c>
      <c r="G204" s="228" t="s">
        <v>376</v>
      </c>
      <c r="H204" s="203">
        <v>5154990.4000000004</v>
      </c>
      <c r="I204" s="232" t="s">
        <v>13</v>
      </c>
    </row>
    <row r="205" spans="1:9" ht="24" x14ac:dyDescent="0.25">
      <c r="A205" s="232"/>
      <c r="B205" s="228">
        <v>159</v>
      </c>
      <c r="C205" s="131" t="s">
        <v>377</v>
      </c>
      <c r="D205" s="228">
        <v>1</v>
      </c>
      <c r="E205" s="218" t="s">
        <v>378</v>
      </c>
      <c r="F205" s="228" t="s">
        <v>158</v>
      </c>
      <c r="G205" s="228" t="s">
        <v>379</v>
      </c>
      <c r="H205" s="203">
        <v>495890</v>
      </c>
      <c r="I205" s="232" t="s">
        <v>13</v>
      </c>
    </row>
    <row r="206" spans="1:9" ht="36" x14ac:dyDescent="0.25">
      <c r="A206" s="232"/>
      <c r="B206" s="228">
        <v>159</v>
      </c>
      <c r="C206" s="136" t="s">
        <v>534</v>
      </c>
      <c r="D206" s="228">
        <v>1</v>
      </c>
      <c r="E206" s="137" t="s">
        <v>535</v>
      </c>
      <c r="F206" s="228" t="s">
        <v>158</v>
      </c>
      <c r="G206" s="228" t="s">
        <v>536</v>
      </c>
      <c r="H206" s="203">
        <v>500000</v>
      </c>
      <c r="I206" s="232" t="s">
        <v>537</v>
      </c>
    </row>
    <row r="207" spans="1:9" ht="48" x14ac:dyDescent="0.25">
      <c r="A207" s="232"/>
      <c r="B207" s="141">
        <v>159</v>
      </c>
      <c r="C207" s="138" t="s">
        <v>538</v>
      </c>
      <c r="D207" s="228">
        <v>1</v>
      </c>
      <c r="E207" s="136" t="s">
        <v>539</v>
      </c>
      <c r="F207" s="228" t="s">
        <v>158</v>
      </c>
      <c r="G207" s="228" t="s">
        <v>540</v>
      </c>
      <c r="H207" s="203">
        <v>38886.400000000001</v>
      </c>
      <c r="I207" s="232"/>
    </row>
    <row r="208" spans="1:9" ht="24" x14ac:dyDescent="0.25">
      <c r="A208" s="232"/>
      <c r="B208" s="228">
        <v>159</v>
      </c>
      <c r="C208" s="136" t="s">
        <v>541</v>
      </c>
      <c r="D208" s="228">
        <v>1</v>
      </c>
      <c r="E208" s="228" t="s">
        <v>543</v>
      </c>
      <c r="F208" s="228" t="s">
        <v>158</v>
      </c>
      <c r="G208" s="228" t="s">
        <v>542</v>
      </c>
      <c r="H208" s="203">
        <v>300000</v>
      </c>
      <c r="I208" s="232"/>
    </row>
    <row r="209" spans="1:9" ht="48" x14ac:dyDescent="0.25">
      <c r="A209" s="232"/>
      <c r="B209" s="141">
        <v>159</v>
      </c>
      <c r="C209" s="138" t="s">
        <v>544</v>
      </c>
      <c r="D209" s="228">
        <v>1</v>
      </c>
      <c r="E209" s="136" t="s">
        <v>546</v>
      </c>
      <c r="F209" s="228" t="s">
        <v>158</v>
      </c>
      <c r="G209" s="228" t="s">
        <v>545</v>
      </c>
      <c r="H209" s="203">
        <v>26195</v>
      </c>
      <c r="I209" s="232"/>
    </row>
    <row r="210" spans="1:9" ht="24" x14ac:dyDescent="0.25">
      <c r="A210" s="232"/>
      <c r="B210" s="141">
        <v>159</v>
      </c>
      <c r="C210" s="204" t="s">
        <v>547</v>
      </c>
      <c r="D210" s="228">
        <v>1</v>
      </c>
      <c r="E210" s="138" t="s">
        <v>549</v>
      </c>
      <c r="F210" s="228" t="s">
        <v>12</v>
      </c>
      <c r="G210" s="228" t="s">
        <v>548</v>
      </c>
      <c r="H210" s="203">
        <v>25000</v>
      </c>
      <c r="I210" s="232"/>
    </row>
    <row r="211" spans="1:9" x14ac:dyDescent="0.25">
      <c r="A211" s="149"/>
      <c r="B211" s="141"/>
      <c r="C211" s="204"/>
      <c r="D211" s="141"/>
      <c r="E211" s="205"/>
      <c r="F211" s="141"/>
      <c r="G211" s="141"/>
      <c r="H211" s="206"/>
      <c r="I211" s="232"/>
    </row>
    <row r="212" spans="1:9" s="159" customFormat="1" ht="84" x14ac:dyDescent="0.25">
      <c r="A212" s="226" t="s">
        <v>225</v>
      </c>
      <c r="B212" s="207"/>
      <c r="C212" s="208"/>
      <c r="D212" s="207"/>
      <c r="E212" s="209"/>
      <c r="F212" s="210"/>
      <c r="G212" s="210"/>
      <c r="H212" s="211">
        <f>SUM(H172:H210)</f>
        <v>36133443.399999999</v>
      </c>
      <c r="I212" s="158"/>
    </row>
  </sheetData>
  <mergeCells count="118">
    <mergeCell ref="E129:E130"/>
    <mergeCell ref="F129:F130"/>
    <mergeCell ref="G129:G130"/>
    <mergeCell ref="H129:H130"/>
    <mergeCell ref="I129:I130"/>
    <mergeCell ref="E131:E133"/>
    <mergeCell ref="F131:F133"/>
    <mergeCell ref="G131:G133"/>
    <mergeCell ref="H131:H133"/>
    <mergeCell ref="I131:I133"/>
    <mergeCell ref="E118:E120"/>
    <mergeCell ref="F118:F120"/>
    <mergeCell ref="G118:G120"/>
    <mergeCell ref="H118:H120"/>
    <mergeCell ref="E121:E122"/>
    <mergeCell ref="F121:F122"/>
    <mergeCell ref="G121:G122"/>
    <mergeCell ref="H121:H122"/>
    <mergeCell ref="H109:H110"/>
    <mergeCell ref="E113:E116"/>
    <mergeCell ref="F113:F116"/>
    <mergeCell ref="G113:G116"/>
    <mergeCell ref="H113:H116"/>
    <mergeCell ref="I113:I116"/>
    <mergeCell ref="B104:B106"/>
    <mergeCell ref="E104:E106"/>
    <mergeCell ref="F104:F106"/>
    <mergeCell ref="G104:G106"/>
    <mergeCell ref="H104:H106"/>
    <mergeCell ref="A109:A110"/>
    <mergeCell ref="B109:B110"/>
    <mergeCell ref="E109:E110"/>
    <mergeCell ref="F109:F110"/>
    <mergeCell ref="G109:G110"/>
    <mergeCell ref="H77:H96"/>
    <mergeCell ref="I77:I96"/>
    <mergeCell ref="E97:E102"/>
    <mergeCell ref="F97:F102"/>
    <mergeCell ref="G97:G102"/>
    <mergeCell ref="H97:H102"/>
    <mergeCell ref="I97:I102"/>
    <mergeCell ref="I109:I110"/>
    <mergeCell ref="B77:B96"/>
    <mergeCell ref="E77:E96"/>
    <mergeCell ref="F77:F96"/>
    <mergeCell ref="G77:G96"/>
    <mergeCell ref="J63:J64"/>
    <mergeCell ref="E66:E75"/>
    <mergeCell ref="F66:F75"/>
    <mergeCell ref="G66:G75"/>
    <mergeCell ref="H66:H75"/>
    <mergeCell ref="I66:I75"/>
    <mergeCell ref="B63:B64"/>
    <mergeCell ref="E63:E64"/>
    <mergeCell ref="F63:F64"/>
    <mergeCell ref="G63:G64"/>
    <mergeCell ref="H63:H64"/>
    <mergeCell ref="I63:I64"/>
    <mergeCell ref="A53:A55"/>
    <mergeCell ref="B53:B55"/>
    <mergeCell ref="I53:I55"/>
    <mergeCell ref="F55:F56"/>
    <mergeCell ref="G55:G56"/>
    <mergeCell ref="A56:A57"/>
    <mergeCell ref="B56:B57"/>
    <mergeCell ref="I56:I57"/>
    <mergeCell ref="A67:A74"/>
    <mergeCell ref="B67:B74"/>
    <mergeCell ref="E44:E46"/>
    <mergeCell ref="F44:F46"/>
    <mergeCell ref="I44:I46"/>
    <mergeCell ref="E48:E51"/>
    <mergeCell ref="F48:F51"/>
    <mergeCell ref="G48:G51"/>
    <mergeCell ref="H48:H51"/>
    <mergeCell ref="I48:I51"/>
    <mergeCell ref="B58:B62"/>
    <mergeCell ref="E58:E62"/>
    <mergeCell ref="F58:F62"/>
    <mergeCell ref="G58:G62"/>
    <mergeCell ref="H58:H62"/>
    <mergeCell ref="I58:I62"/>
    <mergeCell ref="E38:E40"/>
    <mergeCell ref="F38:F40"/>
    <mergeCell ref="G38:G39"/>
    <mergeCell ref="H38:H39"/>
    <mergeCell ref="I38:I40"/>
    <mergeCell ref="B41:B43"/>
    <mergeCell ref="E41:E43"/>
    <mergeCell ref="F41:F43"/>
    <mergeCell ref="G41:G43"/>
    <mergeCell ref="H41:H43"/>
    <mergeCell ref="I41:I43"/>
    <mergeCell ref="B25:B36"/>
    <mergeCell ref="E25:E36"/>
    <mergeCell ref="F25:F36"/>
    <mergeCell ref="G25:G36"/>
    <mergeCell ref="H25:H36"/>
    <mergeCell ref="I25:I36"/>
    <mergeCell ref="E18:E22"/>
    <mergeCell ref="F18:F22"/>
    <mergeCell ref="G18:G22"/>
    <mergeCell ref="H18:H22"/>
    <mergeCell ref="I18:I22"/>
    <mergeCell ref="B23:B24"/>
    <mergeCell ref="E23:E24"/>
    <mergeCell ref="G23:G24"/>
    <mergeCell ref="H23:H24"/>
    <mergeCell ref="I23:I24"/>
    <mergeCell ref="B1:I1"/>
    <mergeCell ref="B2:I2"/>
    <mergeCell ref="B3:I3"/>
    <mergeCell ref="A11:C11"/>
    <mergeCell ref="E13:E16"/>
    <mergeCell ref="F13:F16"/>
    <mergeCell ref="G13:G16"/>
    <mergeCell ref="H13:H16"/>
    <mergeCell ref="I13:I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0"/>
  <sheetViews>
    <sheetView topLeftCell="E55" workbookViewId="0">
      <selection activeCell="E66" sqref="E66:E75"/>
    </sheetView>
  </sheetViews>
  <sheetFormatPr defaultRowHeight="12" x14ac:dyDescent="0.25"/>
  <cols>
    <col min="1" max="1" width="3.28515625" style="224" customWidth="1"/>
    <col min="2" max="2" width="5.5703125" style="224" customWidth="1"/>
    <col min="3" max="3" width="29.5703125" style="228" customWidth="1"/>
    <col min="4" max="4" width="10.85546875" style="224" customWidth="1"/>
    <col min="5" max="5" width="20" style="194" customWidth="1"/>
    <col min="6" max="6" width="14" style="224" customWidth="1"/>
    <col min="7" max="8" width="17.5703125" style="224" customWidth="1"/>
    <col min="9" max="9" width="28.5703125" style="212" customWidth="1"/>
    <col min="10" max="10" width="23.28515625" style="212" customWidth="1"/>
    <col min="11" max="11" width="17.5703125" style="224" customWidth="1"/>
    <col min="12" max="12" width="14.42578125" style="224" customWidth="1"/>
    <col min="13" max="13" width="6.5703125" style="224" customWidth="1"/>
    <col min="14" max="14" width="9.140625" style="224"/>
    <col min="15" max="15" width="13.28515625" style="224" bestFit="1" customWidth="1"/>
    <col min="16" max="260" width="9.140625" style="224"/>
    <col min="261" max="261" width="3.28515625" style="224" customWidth="1"/>
    <col min="262" max="262" width="5.5703125" style="224" customWidth="1"/>
    <col min="263" max="263" width="29.5703125" style="224" customWidth="1"/>
    <col min="264" max="264" width="10.85546875" style="224" customWidth="1"/>
    <col min="265" max="265" width="20" style="224" customWidth="1"/>
    <col min="266" max="266" width="14" style="224" customWidth="1"/>
    <col min="267" max="267" width="17.5703125" style="224" customWidth="1"/>
    <col min="268" max="268" width="14.42578125" style="224" customWidth="1"/>
    <col min="269" max="269" width="6.5703125" style="224" customWidth="1"/>
    <col min="270" max="270" width="9.140625" style="224"/>
    <col min="271" max="271" width="13.28515625" style="224" bestFit="1" customWidth="1"/>
    <col min="272" max="516" width="9.140625" style="224"/>
    <col min="517" max="517" width="3.28515625" style="224" customWidth="1"/>
    <col min="518" max="518" width="5.5703125" style="224" customWidth="1"/>
    <col min="519" max="519" width="29.5703125" style="224" customWidth="1"/>
    <col min="520" max="520" width="10.85546875" style="224" customWidth="1"/>
    <col min="521" max="521" width="20" style="224" customWidth="1"/>
    <col min="522" max="522" width="14" style="224" customWidth="1"/>
    <col min="523" max="523" width="17.5703125" style="224" customWidth="1"/>
    <col min="524" max="524" width="14.42578125" style="224" customWidth="1"/>
    <col min="525" max="525" width="6.5703125" style="224" customWidth="1"/>
    <col min="526" max="526" width="9.140625" style="224"/>
    <col min="527" max="527" width="13.28515625" style="224" bestFit="1" customWidth="1"/>
    <col min="528" max="772" width="9.140625" style="224"/>
    <col min="773" max="773" width="3.28515625" style="224" customWidth="1"/>
    <col min="774" max="774" width="5.5703125" style="224" customWidth="1"/>
    <col min="775" max="775" width="29.5703125" style="224" customWidth="1"/>
    <col min="776" max="776" width="10.85546875" style="224" customWidth="1"/>
    <col min="777" max="777" width="20" style="224" customWidth="1"/>
    <col min="778" max="778" width="14" style="224" customWidth="1"/>
    <col min="779" max="779" width="17.5703125" style="224" customWidth="1"/>
    <col min="780" max="780" width="14.42578125" style="224" customWidth="1"/>
    <col min="781" max="781" width="6.5703125" style="224" customWidth="1"/>
    <col min="782" max="782" width="9.140625" style="224"/>
    <col min="783" max="783" width="13.28515625" style="224" bestFit="1" customWidth="1"/>
    <col min="784" max="1028" width="9.140625" style="224"/>
    <col min="1029" max="1029" width="3.28515625" style="224" customWidth="1"/>
    <col min="1030" max="1030" width="5.5703125" style="224" customWidth="1"/>
    <col min="1031" max="1031" width="29.5703125" style="224" customWidth="1"/>
    <col min="1032" max="1032" width="10.85546875" style="224" customWidth="1"/>
    <col min="1033" max="1033" width="20" style="224" customWidth="1"/>
    <col min="1034" max="1034" width="14" style="224" customWidth="1"/>
    <col min="1035" max="1035" width="17.5703125" style="224" customWidth="1"/>
    <col min="1036" max="1036" width="14.42578125" style="224" customWidth="1"/>
    <col min="1037" max="1037" width="6.5703125" style="224" customWidth="1"/>
    <col min="1038" max="1038" width="9.140625" style="224"/>
    <col min="1039" max="1039" width="13.28515625" style="224" bestFit="1" customWidth="1"/>
    <col min="1040" max="1284" width="9.140625" style="224"/>
    <col min="1285" max="1285" width="3.28515625" style="224" customWidth="1"/>
    <col min="1286" max="1286" width="5.5703125" style="224" customWidth="1"/>
    <col min="1287" max="1287" width="29.5703125" style="224" customWidth="1"/>
    <col min="1288" max="1288" width="10.85546875" style="224" customWidth="1"/>
    <col min="1289" max="1289" width="20" style="224" customWidth="1"/>
    <col min="1290" max="1290" width="14" style="224" customWidth="1"/>
    <col min="1291" max="1291" width="17.5703125" style="224" customWidth="1"/>
    <col min="1292" max="1292" width="14.42578125" style="224" customWidth="1"/>
    <col min="1293" max="1293" width="6.5703125" style="224" customWidth="1"/>
    <col min="1294" max="1294" width="9.140625" style="224"/>
    <col min="1295" max="1295" width="13.28515625" style="224" bestFit="1" customWidth="1"/>
    <col min="1296" max="1540" width="9.140625" style="224"/>
    <col min="1541" max="1541" width="3.28515625" style="224" customWidth="1"/>
    <col min="1542" max="1542" width="5.5703125" style="224" customWidth="1"/>
    <col min="1543" max="1543" width="29.5703125" style="224" customWidth="1"/>
    <col min="1544" max="1544" width="10.85546875" style="224" customWidth="1"/>
    <col min="1545" max="1545" width="20" style="224" customWidth="1"/>
    <col min="1546" max="1546" width="14" style="224" customWidth="1"/>
    <col min="1547" max="1547" width="17.5703125" style="224" customWidth="1"/>
    <col min="1548" max="1548" width="14.42578125" style="224" customWidth="1"/>
    <col min="1549" max="1549" width="6.5703125" style="224" customWidth="1"/>
    <col min="1550" max="1550" width="9.140625" style="224"/>
    <col min="1551" max="1551" width="13.28515625" style="224" bestFit="1" customWidth="1"/>
    <col min="1552" max="1796" width="9.140625" style="224"/>
    <col min="1797" max="1797" width="3.28515625" style="224" customWidth="1"/>
    <col min="1798" max="1798" width="5.5703125" style="224" customWidth="1"/>
    <col min="1799" max="1799" width="29.5703125" style="224" customWidth="1"/>
    <col min="1800" max="1800" width="10.85546875" style="224" customWidth="1"/>
    <col min="1801" max="1801" width="20" style="224" customWidth="1"/>
    <col min="1802" max="1802" width="14" style="224" customWidth="1"/>
    <col min="1803" max="1803" width="17.5703125" style="224" customWidth="1"/>
    <col min="1804" max="1804" width="14.42578125" style="224" customWidth="1"/>
    <col min="1805" max="1805" width="6.5703125" style="224" customWidth="1"/>
    <col min="1806" max="1806" width="9.140625" style="224"/>
    <col min="1807" max="1807" width="13.28515625" style="224" bestFit="1" customWidth="1"/>
    <col min="1808" max="2052" width="9.140625" style="224"/>
    <col min="2053" max="2053" width="3.28515625" style="224" customWidth="1"/>
    <col min="2054" max="2054" width="5.5703125" style="224" customWidth="1"/>
    <col min="2055" max="2055" width="29.5703125" style="224" customWidth="1"/>
    <col min="2056" max="2056" width="10.85546875" style="224" customWidth="1"/>
    <col min="2057" max="2057" width="20" style="224" customWidth="1"/>
    <col min="2058" max="2058" width="14" style="224" customWidth="1"/>
    <col min="2059" max="2059" width="17.5703125" style="224" customWidth="1"/>
    <col min="2060" max="2060" width="14.42578125" style="224" customWidth="1"/>
    <col min="2061" max="2061" width="6.5703125" style="224" customWidth="1"/>
    <col min="2062" max="2062" width="9.140625" style="224"/>
    <col min="2063" max="2063" width="13.28515625" style="224" bestFit="1" customWidth="1"/>
    <col min="2064" max="2308" width="9.140625" style="224"/>
    <col min="2309" max="2309" width="3.28515625" style="224" customWidth="1"/>
    <col min="2310" max="2310" width="5.5703125" style="224" customWidth="1"/>
    <col min="2311" max="2311" width="29.5703125" style="224" customWidth="1"/>
    <col min="2312" max="2312" width="10.85546875" style="224" customWidth="1"/>
    <col min="2313" max="2313" width="20" style="224" customWidth="1"/>
    <col min="2314" max="2314" width="14" style="224" customWidth="1"/>
    <col min="2315" max="2315" width="17.5703125" style="224" customWidth="1"/>
    <col min="2316" max="2316" width="14.42578125" style="224" customWidth="1"/>
    <col min="2317" max="2317" width="6.5703125" style="224" customWidth="1"/>
    <col min="2318" max="2318" width="9.140625" style="224"/>
    <col min="2319" max="2319" width="13.28515625" style="224" bestFit="1" customWidth="1"/>
    <col min="2320" max="2564" width="9.140625" style="224"/>
    <col min="2565" max="2565" width="3.28515625" style="224" customWidth="1"/>
    <col min="2566" max="2566" width="5.5703125" style="224" customWidth="1"/>
    <col min="2567" max="2567" width="29.5703125" style="224" customWidth="1"/>
    <col min="2568" max="2568" width="10.85546875" style="224" customWidth="1"/>
    <col min="2569" max="2569" width="20" style="224" customWidth="1"/>
    <col min="2570" max="2570" width="14" style="224" customWidth="1"/>
    <col min="2571" max="2571" width="17.5703125" style="224" customWidth="1"/>
    <col min="2572" max="2572" width="14.42578125" style="224" customWidth="1"/>
    <col min="2573" max="2573" width="6.5703125" style="224" customWidth="1"/>
    <col min="2574" max="2574" width="9.140625" style="224"/>
    <col min="2575" max="2575" width="13.28515625" style="224" bestFit="1" customWidth="1"/>
    <col min="2576" max="2820" width="9.140625" style="224"/>
    <col min="2821" max="2821" width="3.28515625" style="224" customWidth="1"/>
    <col min="2822" max="2822" width="5.5703125" style="224" customWidth="1"/>
    <col min="2823" max="2823" width="29.5703125" style="224" customWidth="1"/>
    <col min="2824" max="2824" width="10.85546875" style="224" customWidth="1"/>
    <col min="2825" max="2825" width="20" style="224" customWidth="1"/>
    <col min="2826" max="2826" width="14" style="224" customWidth="1"/>
    <col min="2827" max="2827" width="17.5703125" style="224" customWidth="1"/>
    <col min="2828" max="2828" width="14.42578125" style="224" customWidth="1"/>
    <col min="2829" max="2829" width="6.5703125" style="224" customWidth="1"/>
    <col min="2830" max="2830" width="9.140625" style="224"/>
    <col min="2831" max="2831" width="13.28515625" style="224" bestFit="1" customWidth="1"/>
    <col min="2832" max="3076" width="9.140625" style="224"/>
    <col min="3077" max="3077" width="3.28515625" style="224" customWidth="1"/>
    <col min="3078" max="3078" width="5.5703125" style="224" customWidth="1"/>
    <col min="3079" max="3079" width="29.5703125" style="224" customWidth="1"/>
    <col min="3080" max="3080" width="10.85546875" style="224" customWidth="1"/>
    <col min="3081" max="3081" width="20" style="224" customWidth="1"/>
    <col min="3082" max="3082" width="14" style="224" customWidth="1"/>
    <col min="3083" max="3083" width="17.5703125" style="224" customWidth="1"/>
    <col min="3084" max="3084" width="14.42578125" style="224" customWidth="1"/>
    <col min="3085" max="3085" width="6.5703125" style="224" customWidth="1"/>
    <col min="3086" max="3086" width="9.140625" style="224"/>
    <col min="3087" max="3087" width="13.28515625" style="224" bestFit="1" customWidth="1"/>
    <col min="3088" max="3332" width="9.140625" style="224"/>
    <col min="3333" max="3333" width="3.28515625" style="224" customWidth="1"/>
    <col min="3334" max="3334" width="5.5703125" style="224" customWidth="1"/>
    <col min="3335" max="3335" width="29.5703125" style="224" customWidth="1"/>
    <col min="3336" max="3336" width="10.85546875" style="224" customWidth="1"/>
    <col min="3337" max="3337" width="20" style="224" customWidth="1"/>
    <col min="3338" max="3338" width="14" style="224" customWidth="1"/>
    <col min="3339" max="3339" width="17.5703125" style="224" customWidth="1"/>
    <col min="3340" max="3340" width="14.42578125" style="224" customWidth="1"/>
    <col min="3341" max="3341" width="6.5703125" style="224" customWidth="1"/>
    <col min="3342" max="3342" width="9.140625" style="224"/>
    <col min="3343" max="3343" width="13.28515625" style="224" bestFit="1" customWidth="1"/>
    <col min="3344" max="3588" width="9.140625" style="224"/>
    <col min="3589" max="3589" width="3.28515625" style="224" customWidth="1"/>
    <col min="3590" max="3590" width="5.5703125" style="224" customWidth="1"/>
    <col min="3591" max="3591" width="29.5703125" style="224" customWidth="1"/>
    <col min="3592" max="3592" width="10.85546875" style="224" customWidth="1"/>
    <col min="3593" max="3593" width="20" style="224" customWidth="1"/>
    <col min="3594" max="3594" width="14" style="224" customWidth="1"/>
    <col min="3595" max="3595" width="17.5703125" style="224" customWidth="1"/>
    <col min="3596" max="3596" width="14.42578125" style="224" customWidth="1"/>
    <col min="3597" max="3597" width="6.5703125" style="224" customWidth="1"/>
    <col min="3598" max="3598" width="9.140625" style="224"/>
    <col min="3599" max="3599" width="13.28515625" style="224" bestFit="1" customWidth="1"/>
    <col min="3600" max="3844" width="9.140625" style="224"/>
    <col min="3845" max="3845" width="3.28515625" style="224" customWidth="1"/>
    <col min="3846" max="3846" width="5.5703125" style="224" customWidth="1"/>
    <col min="3847" max="3847" width="29.5703125" style="224" customWidth="1"/>
    <col min="3848" max="3848" width="10.85546875" style="224" customWidth="1"/>
    <col min="3849" max="3849" width="20" style="224" customWidth="1"/>
    <col min="3850" max="3850" width="14" style="224" customWidth="1"/>
    <col min="3851" max="3851" width="17.5703125" style="224" customWidth="1"/>
    <col min="3852" max="3852" width="14.42578125" style="224" customWidth="1"/>
    <col min="3853" max="3853" width="6.5703125" style="224" customWidth="1"/>
    <col min="3854" max="3854" width="9.140625" style="224"/>
    <col min="3855" max="3855" width="13.28515625" style="224" bestFit="1" customWidth="1"/>
    <col min="3856" max="4100" width="9.140625" style="224"/>
    <col min="4101" max="4101" width="3.28515625" style="224" customWidth="1"/>
    <col min="4102" max="4102" width="5.5703125" style="224" customWidth="1"/>
    <col min="4103" max="4103" width="29.5703125" style="224" customWidth="1"/>
    <col min="4104" max="4104" width="10.85546875" style="224" customWidth="1"/>
    <col min="4105" max="4105" width="20" style="224" customWidth="1"/>
    <col min="4106" max="4106" width="14" style="224" customWidth="1"/>
    <col min="4107" max="4107" width="17.5703125" style="224" customWidth="1"/>
    <col min="4108" max="4108" width="14.42578125" style="224" customWidth="1"/>
    <col min="4109" max="4109" width="6.5703125" style="224" customWidth="1"/>
    <col min="4110" max="4110" width="9.140625" style="224"/>
    <col min="4111" max="4111" width="13.28515625" style="224" bestFit="1" customWidth="1"/>
    <col min="4112" max="4356" width="9.140625" style="224"/>
    <col min="4357" max="4357" width="3.28515625" style="224" customWidth="1"/>
    <col min="4358" max="4358" width="5.5703125" style="224" customWidth="1"/>
    <col min="4359" max="4359" width="29.5703125" style="224" customWidth="1"/>
    <col min="4360" max="4360" width="10.85546875" style="224" customWidth="1"/>
    <col min="4361" max="4361" width="20" style="224" customWidth="1"/>
    <col min="4362" max="4362" width="14" style="224" customWidth="1"/>
    <col min="4363" max="4363" width="17.5703125" style="224" customWidth="1"/>
    <col min="4364" max="4364" width="14.42578125" style="224" customWidth="1"/>
    <col min="4365" max="4365" width="6.5703125" style="224" customWidth="1"/>
    <col min="4366" max="4366" width="9.140625" style="224"/>
    <col min="4367" max="4367" width="13.28515625" style="224" bestFit="1" customWidth="1"/>
    <col min="4368" max="4612" width="9.140625" style="224"/>
    <col min="4613" max="4613" width="3.28515625" style="224" customWidth="1"/>
    <col min="4614" max="4614" width="5.5703125" style="224" customWidth="1"/>
    <col min="4615" max="4615" width="29.5703125" style="224" customWidth="1"/>
    <col min="4616" max="4616" width="10.85546875" style="224" customWidth="1"/>
    <col min="4617" max="4617" width="20" style="224" customWidth="1"/>
    <col min="4618" max="4618" width="14" style="224" customWidth="1"/>
    <col min="4619" max="4619" width="17.5703125" style="224" customWidth="1"/>
    <col min="4620" max="4620" width="14.42578125" style="224" customWidth="1"/>
    <col min="4621" max="4621" width="6.5703125" style="224" customWidth="1"/>
    <col min="4622" max="4622" width="9.140625" style="224"/>
    <col min="4623" max="4623" width="13.28515625" style="224" bestFit="1" customWidth="1"/>
    <col min="4624" max="4868" width="9.140625" style="224"/>
    <col min="4869" max="4869" width="3.28515625" style="224" customWidth="1"/>
    <col min="4870" max="4870" width="5.5703125" style="224" customWidth="1"/>
    <col min="4871" max="4871" width="29.5703125" style="224" customWidth="1"/>
    <col min="4872" max="4872" width="10.85546875" style="224" customWidth="1"/>
    <col min="4873" max="4873" width="20" style="224" customWidth="1"/>
    <col min="4874" max="4874" width="14" style="224" customWidth="1"/>
    <col min="4875" max="4875" width="17.5703125" style="224" customWidth="1"/>
    <col min="4876" max="4876" width="14.42578125" style="224" customWidth="1"/>
    <col min="4877" max="4877" width="6.5703125" style="224" customWidth="1"/>
    <col min="4878" max="4878" width="9.140625" style="224"/>
    <col min="4879" max="4879" width="13.28515625" style="224" bestFit="1" customWidth="1"/>
    <col min="4880" max="5124" width="9.140625" style="224"/>
    <col min="5125" max="5125" width="3.28515625" style="224" customWidth="1"/>
    <col min="5126" max="5126" width="5.5703125" style="224" customWidth="1"/>
    <col min="5127" max="5127" width="29.5703125" style="224" customWidth="1"/>
    <col min="5128" max="5128" width="10.85546875" style="224" customWidth="1"/>
    <col min="5129" max="5129" width="20" style="224" customWidth="1"/>
    <col min="5130" max="5130" width="14" style="224" customWidth="1"/>
    <col min="5131" max="5131" width="17.5703125" style="224" customWidth="1"/>
    <col min="5132" max="5132" width="14.42578125" style="224" customWidth="1"/>
    <col min="5133" max="5133" width="6.5703125" style="224" customWidth="1"/>
    <col min="5134" max="5134" width="9.140625" style="224"/>
    <col min="5135" max="5135" width="13.28515625" style="224" bestFit="1" customWidth="1"/>
    <col min="5136" max="5380" width="9.140625" style="224"/>
    <col min="5381" max="5381" width="3.28515625" style="224" customWidth="1"/>
    <col min="5382" max="5382" width="5.5703125" style="224" customWidth="1"/>
    <col min="5383" max="5383" width="29.5703125" style="224" customWidth="1"/>
    <col min="5384" max="5384" width="10.85546875" style="224" customWidth="1"/>
    <col min="5385" max="5385" width="20" style="224" customWidth="1"/>
    <col min="5386" max="5386" width="14" style="224" customWidth="1"/>
    <col min="5387" max="5387" width="17.5703125" style="224" customWidth="1"/>
    <col min="5388" max="5388" width="14.42578125" style="224" customWidth="1"/>
    <col min="5389" max="5389" width="6.5703125" style="224" customWidth="1"/>
    <col min="5390" max="5390" width="9.140625" style="224"/>
    <col min="5391" max="5391" width="13.28515625" style="224" bestFit="1" customWidth="1"/>
    <col min="5392" max="5636" width="9.140625" style="224"/>
    <col min="5637" max="5637" width="3.28515625" style="224" customWidth="1"/>
    <col min="5638" max="5638" width="5.5703125" style="224" customWidth="1"/>
    <col min="5639" max="5639" width="29.5703125" style="224" customWidth="1"/>
    <col min="5640" max="5640" width="10.85546875" style="224" customWidth="1"/>
    <col min="5641" max="5641" width="20" style="224" customWidth="1"/>
    <col min="5642" max="5642" width="14" style="224" customWidth="1"/>
    <col min="5643" max="5643" width="17.5703125" style="224" customWidth="1"/>
    <col min="5644" max="5644" width="14.42578125" style="224" customWidth="1"/>
    <col min="5645" max="5645" width="6.5703125" style="224" customWidth="1"/>
    <col min="5646" max="5646" width="9.140625" style="224"/>
    <col min="5647" max="5647" width="13.28515625" style="224" bestFit="1" customWidth="1"/>
    <col min="5648" max="5892" width="9.140625" style="224"/>
    <col min="5893" max="5893" width="3.28515625" style="224" customWidth="1"/>
    <col min="5894" max="5894" width="5.5703125" style="224" customWidth="1"/>
    <col min="5895" max="5895" width="29.5703125" style="224" customWidth="1"/>
    <col min="5896" max="5896" width="10.85546875" style="224" customWidth="1"/>
    <col min="5897" max="5897" width="20" style="224" customWidth="1"/>
    <col min="5898" max="5898" width="14" style="224" customWidth="1"/>
    <col min="5899" max="5899" width="17.5703125" style="224" customWidth="1"/>
    <col min="5900" max="5900" width="14.42578125" style="224" customWidth="1"/>
    <col min="5901" max="5901" width="6.5703125" style="224" customWidth="1"/>
    <col min="5902" max="5902" width="9.140625" style="224"/>
    <col min="5903" max="5903" width="13.28515625" style="224" bestFit="1" customWidth="1"/>
    <col min="5904" max="6148" width="9.140625" style="224"/>
    <col min="6149" max="6149" width="3.28515625" style="224" customWidth="1"/>
    <col min="6150" max="6150" width="5.5703125" style="224" customWidth="1"/>
    <col min="6151" max="6151" width="29.5703125" style="224" customWidth="1"/>
    <col min="6152" max="6152" width="10.85546875" style="224" customWidth="1"/>
    <col min="6153" max="6153" width="20" style="224" customWidth="1"/>
    <col min="6154" max="6154" width="14" style="224" customWidth="1"/>
    <col min="6155" max="6155" width="17.5703125" style="224" customWidth="1"/>
    <col min="6156" max="6156" width="14.42578125" style="224" customWidth="1"/>
    <col min="6157" max="6157" width="6.5703125" style="224" customWidth="1"/>
    <col min="6158" max="6158" width="9.140625" style="224"/>
    <col min="6159" max="6159" width="13.28515625" style="224" bestFit="1" customWidth="1"/>
    <col min="6160" max="6404" width="9.140625" style="224"/>
    <col min="6405" max="6405" width="3.28515625" style="224" customWidth="1"/>
    <col min="6406" max="6406" width="5.5703125" style="224" customWidth="1"/>
    <col min="6407" max="6407" width="29.5703125" style="224" customWidth="1"/>
    <col min="6408" max="6408" width="10.85546875" style="224" customWidth="1"/>
    <col min="6409" max="6409" width="20" style="224" customWidth="1"/>
    <col min="6410" max="6410" width="14" style="224" customWidth="1"/>
    <col min="6411" max="6411" width="17.5703125" style="224" customWidth="1"/>
    <col min="6412" max="6412" width="14.42578125" style="224" customWidth="1"/>
    <col min="6413" max="6413" width="6.5703125" style="224" customWidth="1"/>
    <col min="6414" max="6414" width="9.140625" style="224"/>
    <col min="6415" max="6415" width="13.28515625" style="224" bestFit="1" customWidth="1"/>
    <col min="6416" max="6660" width="9.140625" style="224"/>
    <col min="6661" max="6661" width="3.28515625" style="224" customWidth="1"/>
    <col min="6662" max="6662" width="5.5703125" style="224" customWidth="1"/>
    <col min="6663" max="6663" width="29.5703125" style="224" customWidth="1"/>
    <col min="6664" max="6664" width="10.85546875" style="224" customWidth="1"/>
    <col min="6665" max="6665" width="20" style="224" customWidth="1"/>
    <col min="6666" max="6666" width="14" style="224" customWidth="1"/>
    <col min="6667" max="6667" width="17.5703125" style="224" customWidth="1"/>
    <col min="6668" max="6668" width="14.42578125" style="224" customWidth="1"/>
    <col min="6669" max="6669" width="6.5703125" style="224" customWidth="1"/>
    <col min="6670" max="6670" width="9.140625" style="224"/>
    <col min="6671" max="6671" width="13.28515625" style="224" bestFit="1" customWidth="1"/>
    <col min="6672" max="6916" width="9.140625" style="224"/>
    <col min="6917" max="6917" width="3.28515625" style="224" customWidth="1"/>
    <col min="6918" max="6918" width="5.5703125" style="224" customWidth="1"/>
    <col min="6919" max="6919" width="29.5703125" style="224" customWidth="1"/>
    <col min="6920" max="6920" width="10.85546875" style="224" customWidth="1"/>
    <col min="6921" max="6921" width="20" style="224" customWidth="1"/>
    <col min="6922" max="6922" width="14" style="224" customWidth="1"/>
    <col min="6923" max="6923" width="17.5703125" style="224" customWidth="1"/>
    <col min="6924" max="6924" width="14.42578125" style="224" customWidth="1"/>
    <col min="6925" max="6925" width="6.5703125" style="224" customWidth="1"/>
    <col min="6926" max="6926" width="9.140625" style="224"/>
    <col min="6927" max="6927" width="13.28515625" style="224" bestFit="1" customWidth="1"/>
    <col min="6928" max="7172" width="9.140625" style="224"/>
    <col min="7173" max="7173" width="3.28515625" style="224" customWidth="1"/>
    <col min="7174" max="7174" width="5.5703125" style="224" customWidth="1"/>
    <col min="7175" max="7175" width="29.5703125" style="224" customWidth="1"/>
    <col min="7176" max="7176" width="10.85546875" style="224" customWidth="1"/>
    <col min="7177" max="7177" width="20" style="224" customWidth="1"/>
    <col min="7178" max="7178" width="14" style="224" customWidth="1"/>
    <col min="7179" max="7179" width="17.5703125" style="224" customWidth="1"/>
    <col min="7180" max="7180" width="14.42578125" style="224" customWidth="1"/>
    <col min="7181" max="7181" width="6.5703125" style="224" customWidth="1"/>
    <col min="7182" max="7182" width="9.140625" style="224"/>
    <col min="7183" max="7183" width="13.28515625" style="224" bestFit="1" customWidth="1"/>
    <col min="7184" max="7428" width="9.140625" style="224"/>
    <col min="7429" max="7429" width="3.28515625" style="224" customWidth="1"/>
    <col min="7430" max="7430" width="5.5703125" style="224" customWidth="1"/>
    <col min="7431" max="7431" width="29.5703125" style="224" customWidth="1"/>
    <col min="7432" max="7432" width="10.85546875" style="224" customWidth="1"/>
    <col min="7433" max="7433" width="20" style="224" customWidth="1"/>
    <col min="7434" max="7434" width="14" style="224" customWidth="1"/>
    <col min="7435" max="7435" width="17.5703125" style="224" customWidth="1"/>
    <col min="7436" max="7436" width="14.42578125" style="224" customWidth="1"/>
    <col min="7437" max="7437" width="6.5703125" style="224" customWidth="1"/>
    <col min="7438" max="7438" width="9.140625" style="224"/>
    <col min="7439" max="7439" width="13.28515625" style="224" bestFit="1" customWidth="1"/>
    <col min="7440" max="7684" width="9.140625" style="224"/>
    <col min="7685" max="7685" width="3.28515625" style="224" customWidth="1"/>
    <col min="7686" max="7686" width="5.5703125" style="224" customWidth="1"/>
    <col min="7687" max="7687" width="29.5703125" style="224" customWidth="1"/>
    <col min="7688" max="7688" width="10.85546875" style="224" customWidth="1"/>
    <col min="7689" max="7689" width="20" style="224" customWidth="1"/>
    <col min="7690" max="7690" width="14" style="224" customWidth="1"/>
    <col min="7691" max="7691" width="17.5703125" style="224" customWidth="1"/>
    <col min="7692" max="7692" width="14.42578125" style="224" customWidth="1"/>
    <col min="7693" max="7693" width="6.5703125" style="224" customWidth="1"/>
    <col min="7694" max="7694" width="9.140625" style="224"/>
    <col min="7695" max="7695" width="13.28515625" style="224" bestFit="1" customWidth="1"/>
    <col min="7696" max="7940" width="9.140625" style="224"/>
    <col min="7941" max="7941" width="3.28515625" style="224" customWidth="1"/>
    <col min="7942" max="7942" width="5.5703125" style="224" customWidth="1"/>
    <col min="7943" max="7943" width="29.5703125" style="224" customWidth="1"/>
    <col min="7944" max="7944" width="10.85546875" style="224" customWidth="1"/>
    <col min="7945" max="7945" width="20" style="224" customWidth="1"/>
    <col min="7946" max="7946" width="14" style="224" customWidth="1"/>
    <col min="7947" max="7947" width="17.5703125" style="224" customWidth="1"/>
    <col min="7948" max="7948" width="14.42578125" style="224" customWidth="1"/>
    <col min="7949" max="7949" width="6.5703125" style="224" customWidth="1"/>
    <col min="7950" max="7950" width="9.140625" style="224"/>
    <col min="7951" max="7951" width="13.28515625" style="224" bestFit="1" customWidth="1"/>
    <col min="7952" max="8196" width="9.140625" style="224"/>
    <col min="8197" max="8197" width="3.28515625" style="224" customWidth="1"/>
    <col min="8198" max="8198" width="5.5703125" style="224" customWidth="1"/>
    <col min="8199" max="8199" width="29.5703125" style="224" customWidth="1"/>
    <col min="8200" max="8200" width="10.85546875" style="224" customWidth="1"/>
    <col min="8201" max="8201" width="20" style="224" customWidth="1"/>
    <col min="8202" max="8202" width="14" style="224" customWidth="1"/>
    <col min="8203" max="8203" width="17.5703125" style="224" customWidth="1"/>
    <col min="8204" max="8204" width="14.42578125" style="224" customWidth="1"/>
    <col min="8205" max="8205" width="6.5703125" style="224" customWidth="1"/>
    <col min="8206" max="8206" width="9.140625" style="224"/>
    <col min="8207" max="8207" width="13.28515625" style="224" bestFit="1" customWidth="1"/>
    <col min="8208" max="8452" width="9.140625" style="224"/>
    <col min="8453" max="8453" width="3.28515625" style="224" customWidth="1"/>
    <col min="8454" max="8454" width="5.5703125" style="224" customWidth="1"/>
    <col min="8455" max="8455" width="29.5703125" style="224" customWidth="1"/>
    <col min="8456" max="8456" width="10.85546875" style="224" customWidth="1"/>
    <col min="8457" max="8457" width="20" style="224" customWidth="1"/>
    <col min="8458" max="8458" width="14" style="224" customWidth="1"/>
    <col min="8459" max="8459" width="17.5703125" style="224" customWidth="1"/>
    <col min="8460" max="8460" width="14.42578125" style="224" customWidth="1"/>
    <col min="8461" max="8461" width="6.5703125" style="224" customWidth="1"/>
    <col min="8462" max="8462" width="9.140625" style="224"/>
    <col min="8463" max="8463" width="13.28515625" style="224" bestFit="1" customWidth="1"/>
    <col min="8464" max="8708" width="9.140625" style="224"/>
    <col min="8709" max="8709" width="3.28515625" style="224" customWidth="1"/>
    <col min="8710" max="8710" width="5.5703125" style="224" customWidth="1"/>
    <col min="8711" max="8711" width="29.5703125" style="224" customWidth="1"/>
    <col min="8712" max="8712" width="10.85546875" style="224" customWidth="1"/>
    <col min="8713" max="8713" width="20" style="224" customWidth="1"/>
    <col min="8714" max="8714" width="14" style="224" customWidth="1"/>
    <col min="8715" max="8715" width="17.5703125" style="224" customWidth="1"/>
    <col min="8716" max="8716" width="14.42578125" style="224" customWidth="1"/>
    <col min="8717" max="8717" width="6.5703125" style="224" customWidth="1"/>
    <col min="8718" max="8718" width="9.140625" style="224"/>
    <col min="8719" max="8719" width="13.28515625" style="224" bestFit="1" customWidth="1"/>
    <col min="8720" max="8964" width="9.140625" style="224"/>
    <col min="8965" max="8965" width="3.28515625" style="224" customWidth="1"/>
    <col min="8966" max="8966" width="5.5703125" style="224" customWidth="1"/>
    <col min="8967" max="8967" width="29.5703125" style="224" customWidth="1"/>
    <col min="8968" max="8968" width="10.85546875" style="224" customWidth="1"/>
    <col min="8969" max="8969" width="20" style="224" customWidth="1"/>
    <col min="8970" max="8970" width="14" style="224" customWidth="1"/>
    <col min="8971" max="8971" width="17.5703125" style="224" customWidth="1"/>
    <col min="8972" max="8972" width="14.42578125" style="224" customWidth="1"/>
    <col min="8973" max="8973" width="6.5703125" style="224" customWidth="1"/>
    <col min="8974" max="8974" width="9.140625" style="224"/>
    <col min="8975" max="8975" width="13.28515625" style="224" bestFit="1" customWidth="1"/>
    <col min="8976" max="9220" width="9.140625" style="224"/>
    <col min="9221" max="9221" width="3.28515625" style="224" customWidth="1"/>
    <col min="9222" max="9222" width="5.5703125" style="224" customWidth="1"/>
    <col min="9223" max="9223" width="29.5703125" style="224" customWidth="1"/>
    <col min="9224" max="9224" width="10.85546875" style="224" customWidth="1"/>
    <col min="9225" max="9225" width="20" style="224" customWidth="1"/>
    <col min="9226" max="9226" width="14" style="224" customWidth="1"/>
    <col min="9227" max="9227" width="17.5703125" style="224" customWidth="1"/>
    <col min="9228" max="9228" width="14.42578125" style="224" customWidth="1"/>
    <col min="9229" max="9229" width="6.5703125" style="224" customWidth="1"/>
    <col min="9230" max="9230" width="9.140625" style="224"/>
    <col min="9231" max="9231" width="13.28515625" style="224" bestFit="1" customWidth="1"/>
    <col min="9232" max="9476" width="9.140625" style="224"/>
    <col min="9477" max="9477" width="3.28515625" style="224" customWidth="1"/>
    <col min="9478" max="9478" width="5.5703125" style="224" customWidth="1"/>
    <col min="9479" max="9479" width="29.5703125" style="224" customWidth="1"/>
    <col min="9480" max="9480" width="10.85546875" style="224" customWidth="1"/>
    <col min="9481" max="9481" width="20" style="224" customWidth="1"/>
    <col min="9482" max="9482" width="14" style="224" customWidth="1"/>
    <col min="9483" max="9483" width="17.5703125" style="224" customWidth="1"/>
    <col min="9484" max="9484" width="14.42578125" style="224" customWidth="1"/>
    <col min="9485" max="9485" width="6.5703125" style="224" customWidth="1"/>
    <col min="9486" max="9486" width="9.140625" style="224"/>
    <col min="9487" max="9487" width="13.28515625" style="224" bestFit="1" customWidth="1"/>
    <col min="9488" max="9732" width="9.140625" style="224"/>
    <col min="9733" max="9733" width="3.28515625" style="224" customWidth="1"/>
    <col min="9734" max="9734" width="5.5703125" style="224" customWidth="1"/>
    <col min="9735" max="9735" width="29.5703125" style="224" customWidth="1"/>
    <col min="9736" max="9736" width="10.85546875" style="224" customWidth="1"/>
    <col min="9737" max="9737" width="20" style="224" customWidth="1"/>
    <col min="9738" max="9738" width="14" style="224" customWidth="1"/>
    <col min="9739" max="9739" width="17.5703125" style="224" customWidth="1"/>
    <col min="9740" max="9740" width="14.42578125" style="224" customWidth="1"/>
    <col min="9741" max="9741" width="6.5703125" style="224" customWidth="1"/>
    <col min="9742" max="9742" width="9.140625" style="224"/>
    <col min="9743" max="9743" width="13.28515625" style="224" bestFit="1" customWidth="1"/>
    <col min="9744" max="9988" width="9.140625" style="224"/>
    <col min="9989" max="9989" width="3.28515625" style="224" customWidth="1"/>
    <col min="9990" max="9990" width="5.5703125" style="224" customWidth="1"/>
    <col min="9991" max="9991" width="29.5703125" style="224" customWidth="1"/>
    <col min="9992" max="9992" width="10.85546875" style="224" customWidth="1"/>
    <col min="9993" max="9993" width="20" style="224" customWidth="1"/>
    <col min="9994" max="9994" width="14" style="224" customWidth="1"/>
    <col min="9995" max="9995" width="17.5703125" style="224" customWidth="1"/>
    <col min="9996" max="9996" width="14.42578125" style="224" customWidth="1"/>
    <col min="9997" max="9997" width="6.5703125" style="224" customWidth="1"/>
    <col min="9998" max="9998" width="9.140625" style="224"/>
    <col min="9999" max="9999" width="13.28515625" style="224" bestFit="1" customWidth="1"/>
    <col min="10000" max="10244" width="9.140625" style="224"/>
    <col min="10245" max="10245" width="3.28515625" style="224" customWidth="1"/>
    <col min="10246" max="10246" width="5.5703125" style="224" customWidth="1"/>
    <col min="10247" max="10247" width="29.5703125" style="224" customWidth="1"/>
    <col min="10248" max="10248" width="10.85546875" style="224" customWidth="1"/>
    <col min="10249" max="10249" width="20" style="224" customWidth="1"/>
    <col min="10250" max="10250" width="14" style="224" customWidth="1"/>
    <col min="10251" max="10251" width="17.5703125" style="224" customWidth="1"/>
    <col min="10252" max="10252" width="14.42578125" style="224" customWidth="1"/>
    <col min="10253" max="10253" width="6.5703125" style="224" customWidth="1"/>
    <col min="10254" max="10254" width="9.140625" style="224"/>
    <col min="10255" max="10255" width="13.28515625" style="224" bestFit="1" customWidth="1"/>
    <col min="10256" max="10500" width="9.140625" style="224"/>
    <col min="10501" max="10501" width="3.28515625" style="224" customWidth="1"/>
    <col min="10502" max="10502" width="5.5703125" style="224" customWidth="1"/>
    <col min="10503" max="10503" width="29.5703125" style="224" customWidth="1"/>
    <col min="10504" max="10504" width="10.85546875" style="224" customWidth="1"/>
    <col min="10505" max="10505" width="20" style="224" customWidth="1"/>
    <col min="10506" max="10506" width="14" style="224" customWidth="1"/>
    <col min="10507" max="10507" width="17.5703125" style="224" customWidth="1"/>
    <col min="10508" max="10508" width="14.42578125" style="224" customWidth="1"/>
    <col min="10509" max="10509" width="6.5703125" style="224" customWidth="1"/>
    <col min="10510" max="10510" width="9.140625" style="224"/>
    <col min="10511" max="10511" width="13.28515625" style="224" bestFit="1" customWidth="1"/>
    <col min="10512" max="10756" width="9.140625" style="224"/>
    <col min="10757" max="10757" width="3.28515625" style="224" customWidth="1"/>
    <col min="10758" max="10758" width="5.5703125" style="224" customWidth="1"/>
    <col min="10759" max="10759" width="29.5703125" style="224" customWidth="1"/>
    <col min="10760" max="10760" width="10.85546875" style="224" customWidth="1"/>
    <col min="10761" max="10761" width="20" style="224" customWidth="1"/>
    <col min="10762" max="10762" width="14" style="224" customWidth="1"/>
    <col min="10763" max="10763" width="17.5703125" style="224" customWidth="1"/>
    <col min="10764" max="10764" width="14.42578125" style="224" customWidth="1"/>
    <col min="10765" max="10765" width="6.5703125" style="224" customWidth="1"/>
    <col min="10766" max="10766" width="9.140625" style="224"/>
    <col min="10767" max="10767" width="13.28515625" style="224" bestFit="1" customWidth="1"/>
    <col min="10768" max="11012" width="9.140625" style="224"/>
    <col min="11013" max="11013" width="3.28515625" style="224" customWidth="1"/>
    <col min="11014" max="11014" width="5.5703125" style="224" customWidth="1"/>
    <col min="11015" max="11015" width="29.5703125" style="224" customWidth="1"/>
    <col min="11016" max="11016" width="10.85546875" style="224" customWidth="1"/>
    <col min="11017" max="11017" width="20" style="224" customWidth="1"/>
    <col min="11018" max="11018" width="14" style="224" customWidth="1"/>
    <col min="11019" max="11019" width="17.5703125" style="224" customWidth="1"/>
    <col min="11020" max="11020" width="14.42578125" style="224" customWidth="1"/>
    <col min="11021" max="11021" width="6.5703125" style="224" customWidth="1"/>
    <col min="11022" max="11022" width="9.140625" style="224"/>
    <col min="11023" max="11023" width="13.28515625" style="224" bestFit="1" customWidth="1"/>
    <col min="11024" max="11268" width="9.140625" style="224"/>
    <col min="11269" max="11269" width="3.28515625" style="224" customWidth="1"/>
    <col min="11270" max="11270" width="5.5703125" style="224" customWidth="1"/>
    <col min="11271" max="11271" width="29.5703125" style="224" customWidth="1"/>
    <col min="11272" max="11272" width="10.85546875" style="224" customWidth="1"/>
    <col min="11273" max="11273" width="20" style="224" customWidth="1"/>
    <col min="11274" max="11274" width="14" style="224" customWidth="1"/>
    <col min="11275" max="11275" width="17.5703125" style="224" customWidth="1"/>
    <col min="11276" max="11276" width="14.42578125" style="224" customWidth="1"/>
    <col min="11277" max="11277" width="6.5703125" style="224" customWidth="1"/>
    <col min="11278" max="11278" width="9.140625" style="224"/>
    <col min="11279" max="11279" width="13.28515625" style="224" bestFit="1" customWidth="1"/>
    <col min="11280" max="11524" width="9.140625" style="224"/>
    <col min="11525" max="11525" width="3.28515625" style="224" customWidth="1"/>
    <col min="11526" max="11526" width="5.5703125" style="224" customWidth="1"/>
    <col min="11527" max="11527" width="29.5703125" style="224" customWidth="1"/>
    <col min="11528" max="11528" width="10.85546875" style="224" customWidth="1"/>
    <col min="11529" max="11529" width="20" style="224" customWidth="1"/>
    <col min="11530" max="11530" width="14" style="224" customWidth="1"/>
    <col min="11531" max="11531" width="17.5703125" style="224" customWidth="1"/>
    <col min="11532" max="11532" width="14.42578125" style="224" customWidth="1"/>
    <col min="11533" max="11533" width="6.5703125" style="224" customWidth="1"/>
    <col min="11534" max="11534" width="9.140625" style="224"/>
    <col min="11535" max="11535" width="13.28515625" style="224" bestFit="1" customWidth="1"/>
    <col min="11536" max="11780" width="9.140625" style="224"/>
    <col min="11781" max="11781" width="3.28515625" style="224" customWidth="1"/>
    <col min="11782" max="11782" width="5.5703125" style="224" customWidth="1"/>
    <col min="11783" max="11783" width="29.5703125" style="224" customWidth="1"/>
    <col min="11784" max="11784" width="10.85546875" style="224" customWidth="1"/>
    <col min="11785" max="11785" width="20" style="224" customWidth="1"/>
    <col min="11786" max="11786" width="14" style="224" customWidth="1"/>
    <col min="11787" max="11787" width="17.5703125" style="224" customWidth="1"/>
    <col min="11788" max="11788" width="14.42578125" style="224" customWidth="1"/>
    <col min="11789" max="11789" width="6.5703125" style="224" customWidth="1"/>
    <col min="11790" max="11790" width="9.140625" style="224"/>
    <col min="11791" max="11791" width="13.28515625" style="224" bestFit="1" customWidth="1"/>
    <col min="11792" max="12036" width="9.140625" style="224"/>
    <col min="12037" max="12037" width="3.28515625" style="224" customWidth="1"/>
    <col min="12038" max="12038" width="5.5703125" style="224" customWidth="1"/>
    <col min="12039" max="12039" width="29.5703125" style="224" customWidth="1"/>
    <col min="12040" max="12040" width="10.85546875" style="224" customWidth="1"/>
    <col min="12041" max="12041" width="20" style="224" customWidth="1"/>
    <col min="12042" max="12042" width="14" style="224" customWidth="1"/>
    <col min="12043" max="12043" width="17.5703125" style="224" customWidth="1"/>
    <col min="12044" max="12044" width="14.42578125" style="224" customWidth="1"/>
    <col min="12045" max="12045" width="6.5703125" style="224" customWidth="1"/>
    <col min="12046" max="12046" width="9.140625" style="224"/>
    <col min="12047" max="12047" width="13.28515625" style="224" bestFit="1" customWidth="1"/>
    <col min="12048" max="12292" width="9.140625" style="224"/>
    <col min="12293" max="12293" width="3.28515625" style="224" customWidth="1"/>
    <col min="12294" max="12294" width="5.5703125" style="224" customWidth="1"/>
    <col min="12295" max="12295" width="29.5703125" style="224" customWidth="1"/>
    <col min="12296" max="12296" width="10.85546875" style="224" customWidth="1"/>
    <col min="12297" max="12297" width="20" style="224" customWidth="1"/>
    <col min="12298" max="12298" width="14" style="224" customWidth="1"/>
    <col min="12299" max="12299" width="17.5703125" style="224" customWidth="1"/>
    <col min="12300" max="12300" width="14.42578125" style="224" customWidth="1"/>
    <col min="12301" max="12301" width="6.5703125" style="224" customWidth="1"/>
    <col min="12302" max="12302" width="9.140625" style="224"/>
    <col min="12303" max="12303" width="13.28515625" style="224" bestFit="1" customWidth="1"/>
    <col min="12304" max="12548" width="9.140625" style="224"/>
    <col min="12549" max="12549" width="3.28515625" style="224" customWidth="1"/>
    <col min="12550" max="12550" width="5.5703125" style="224" customWidth="1"/>
    <col min="12551" max="12551" width="29.5703125" style="224" customWidth="1"/>
    <col min="12552" max="12552" width="10.85546875" style="224" customWidth="1"/>
    <col min="12553" max="12553" width="20" style="224" customWidth="1"/>
    <col min="12554" max="12554" width="14" style="224" customWidth="1"/>
    <col min="12555" max="12555" width="17.5703125" style="224" customWidth="1"/>
    <col min="12556" max="12556" width="14.42578125" style="224" customWidth="1"/>
    <col min="12557" max="12557" width="6.5703125" style="224" customWidth="1"/>
    <col min="12558" max="12558" width="9.140625" style="224"/>
    <col min="12559" max="12559" width="13.28515625" style="224" bestFit="1" customWidth="1"/>
    <col min="12560" max="12804" width="9.140625" style="224"/>
    <col min="12805" max="12805" width="3.28515625" style="224" customWidth="1"/>
    <col min="12806" max="12806" width="5.5703125" style="224" customWidth="1"/>
    <col min="12807" max="12807" width="29.5703125" style="224" customWidth="1"/>
    <col min="12808" max="12808" width="10.85546875" style="224" customWidth="1"/>
    <col min="12809" max="12809" width="20" style="224" customWidth="1"/>
    <col min="12810" max="12810" width="14" style="224" customWidth="1"/>
    <col min="12811" max="12811" width="17.5703125" style="224" customWidth="1"/>
    <col min="12812" max="12812" width="14.42578125" style="224" customWidth="1"/>
    <col min="12813" max="12813" width="6.5703125" style="224" customWidth="1"/>
    <col min="12814" max="12814" width="9.140625" style="224"/>
    <col min="12815" max="12815" width="13.28515625" style="224" bestFit="1" customWidth="1"/>
    <col min="12816" max="13060" width="9.140625" style="224"/>
    <col min="13061" max="13061" width="3.28515625" style="224" customWidth="1"/>
    <col min="13062" max="13062" width="5.5703125" style="224" customWidth="1"/>
    <col min="13063" max="13063" width="29.5703125" style="224" customWidth="1"/>
    <col min="13064" max="13064" width="10.85546875" style="224" customWidth="1"/>
    <col min="13065" max="13065" width="20" style="224" customWidth="1"/>
    <col min="13066" max="13066" width="14" style="224" customWidth="1"/>
    <col min="13067" max="13067" width="17.5703125" style="224" customWidth="1"/>
    <col min="13068" max="13068" width="14.42578125" style="224" customWidth="1"/>
    <col min="13069" max="13069" width="6.5703125" style="224" customWidth="1"/>
    <col min="13070" max="13070" width="9.140625" style="224"/>
    <col min="13071" max="13071" width="13.28515625" style="224" bestFit="1" customWidth="1"/>
    <col min="13072" max="13316" width="9.140625" style="224"/>
    <col min="13317" max="13317" width="3.28515625" style="224" customWidth="1"/>
    <col min="13318" max="13318" width="5.5703125" style="224" customWidth="1"/>
    <col min="13319" max="13319" width="29.5703125" style="224" customWidth="1"/>
    <col min="13320" max="13320" width="10.85546875" style="224" customWidth="1"/>
    <col min="13321" max="13321" width="20" style="224" customWidth="1"/>
    <col min="13322" max="13322" width="14" style="224" customWidth="1"/>
    <col min="13323" max="13323" width="17.5703125" style="224" customWidth="1"/>
    <col min="13324" max="13324" width="14.42578125" style="224" customWidth="1"/>
    <col min="13325" max="13325" width="6.5703125" style="224" customWidth="1"/>
    <col min="13326" max="13326" width="9.140625" style="224"/>
    <col min="13327" max="13327" width="13.28515625" style="224" bestFit="1" customWidth="1"/>
    <col min="13328" max="13572" width="9.140625" style="224"/>
    <col min="13573" max="13573" width="3.28515625" style="224" customWidth="1"/>
    <col min="13574" max="13574" width="5.5703125" style="224" customWidth="1"/>
    <col min="13575" max="13575" width="29.5703125" style="224" customWidth="1"/>
    <col min="13576" max="13576" width="10.85546875" style="224" customWidth="1"/>
    <col min="13577" max="13577" width="20" style="224" customWidth="1"/>
    <col min="13578" max="13578" width="14" style="224" customWidth="1"/>
    <col min="13579" max="13579" width="17.5703125" style="224" customWidth="1"/>
    <col min="13580" max="13580" width="14.42578125" style="224" customWidth="1"/>
    <col min="13581" max="13581" width="6.5703125" style="224" customWidth="1"/>
    <col min="13582" max="13582" width="9.140625" style="224"/>
    <col min="13583" max="13583" width="13.28515625" style="224" bestFit="1" customWidth="1"/>
    <col min="13584" max="13828" width="9.140625" style="224"/>
    <col min="13829" max="13829" width="3.28515625" style="224" customWidth="1"/>
    <col min="13830" max="13830" width="5.5703125" style="224" customWidth="1"/>
    <col min="13831" max="13831" width="29.5703125" style="224" customWidth="1"/>
    <col min="13832" max="13832" width="10.85546875" style="224" customWidth="1"/>
    <col min="13833" max="13833" width="20" style="224" customWidth="1"/>
    <col min="13834" max="13834" width="14" style="224" customWidth="1"/>
    <col min="13835" max="13835" width="17.5703125" style="224" customWidth="1"/>
    <col min="13836" max="13836" width="14.42578125" style="224" customWidth="1"/>
    <col min="13837" max="13837" width="6.5703125" style="224" customWidth="1"/>
    <col min="13838" max="13838" width="9.140625" style="224"/>
    <col min="13839" max="13839" width="13.28515625" style="224" bestFit="1" customWidth="1"/>
    <col min="13840" max="14084" width="9.140625" style="224"/>
    <col min="14085" max="14085" width="3.28515625" style="224" customWidth="1"/>
    <col min="14086" max="14086" width="5.5703125" style="224" customWidth="1"/>
    <col min="14087" max="14087" width="29.5703125" style="224" customWidth="1"/>
    <col min="14088" max="14088" width="10.85546875" style="224" customWidth="1"/>
    <col min="14089" max="14089" width="20" style="224" customWidth="1"/>
    <col min="14090" max="14090" width="14" style="224" customWidth="1"/>
    <col min="14091" max="14091" width="17.5703125" style="224" customWidth="1"/>
    <col min="14092" max="14092" width="14.42578125" style="224" customWidth="1"/>
    <col min="14093" max="14093" width="6.5703125" style="224" customWidth="1"/>
    <col min="14094" max="14094" width="9.140625" style="224"/>
    <col min="14095" max="14095" width="13.28515625" style="224" bestFit="1" customWidth="1"/>
    <col min="14096" max="16384" width="9.140625" style="224"/>
  </cols>
  <sheetData>
    <row r="1" spans="1:12" x14ac:dyDescent="0.25">
      <c r="B1" s="327" t="s">
        <v>0</v>
      </c>
      <c r="C1" s="327"/>
      <c r="D1" s="327"/>
      <c r="E1" s="327"/>
      <c r="F1" s="327"/>
      <c r="G1" s="327"/>
      <c r="H1" s="327"/>
      <c r="I1" s="327"/>
      <c r="J1" s="235"/>
    </row>
    <row r="2" spans="1:12" x14ac:dyDescent="0.25">
      <c r="B2" s="327" t="s">
        <v>553</v>
      </c>
      <c r="C2" s="327"/>
      <c r="D2" s="327"/>
      <c r="E2" s="327"/>
      <c r="F2" s="327"/>
      <c r="G2" s="327"/>
      <c r="H2" s="327"/>
      <c r="I2" s="327"/>
      <c r="J2" s="235"/>
    </row>
    <row r="3" spans="1:12" x14ac:dyDescent="0.25">
      <c r="B3" s="328" t="s">
        <v>554</v>
      </c>
      <c r="C3" s="328"/>
      <c r="D3" s="328"/>
      <c r="E3" s="328"/>
      <c r="F3" s="328"/>
      <c r="G3" s="328"/>
      <c r="H3" s="328"/>
      <c r="I3" s="328"/>
      <c r="J3" s="152"/>
    </row>
    <row r="4" spans="1:12" x14ac:dyDescent="0.25">
      <c r="B4" s="225"/>
      <c r="D4" s="225"/>
      <c r="E4" s="141"/>
      <c r="F4" s="225"/>
      <c r="G4" s="225"/>
      <c r="H4" s="225"/>
      <c r="I4" s="225"/>
      <c r="J4" s="234"/>
      <c r="K4" s="150" t="s">
        <v>513</v>
      </c>
      <c r="L4" s="224" t="s">
        <v>556</v>
      </c>
    </row>
    <row r="5" spans="1:12" s="148" customFormat="1" ht="24" x14ac:dyDescent="0.25">
      <c r="A5" s="143" t="s">
        <v>2</v>
      </c>
      <c r="B5" s="144" t="s">
        <v>3</v>
      </c>
      <c r="C5" s="228" t="s">
        <v>4</v>
      </c>
      <c r="D5" s="145" t="s">
        <v>5</v>
      </c>
      <c r="E5" s="146" t="s">
        <v>6</v>
      </c>
      <c r="F5" s="143" t="s">
        <v>7</v>
      </c>
      <c r="G5" s="143" t="s">
        <v>8</v>
      </c>
      <c r="H5" s="143" t="s">
        <v>555</v>
      </c>
      <c r="I5" s="240" t="s">
        <v>9</v>
      </c>
      <c r="J5" s="147"/>
    </row>
    <row r="6" spans="1:12" ht="36" x14ac:dyDescent="0.25">
      <c r="A6" s="232">
        <v>1</v>
      </c>
      <c r="B6" s="149">
        <v>141</v>
      </c>
      <c r="C6" s="228" t="s">
        <v>11</v>
      </c>
      <c r="D6" s="150">
        <v>1250</v>
      </c>
      <c r="E6" s="228" t="s">
        <v>318</v>
      </c>
      <c r="F6" s="232" t="s">
        <v>12</v>
      </c>
      <c r="G6" s="232" t="s">
        <v>226</v>
      </c>
      <c r="H6" s="232"/>
      <c r="I6" s="241">
        <v>247812.5</v>
      </c>
      <c r="J6" s="151"/>
    </row>
    <row r="7" spans="1:12" ht="36" x14ac:dyDescent="0.25">
      <c r="A7" s="232">
        <v>2</v>
      </c>
      <c r="B7" s="149">
        <v>141</v>
      </c>
      <c r="C7" s="228" t="s">
        <v>14</v>
      </c>
      <c r="D7" s="152">
        <v>250</v>
      </c>
      <c r="E7" s="228" t="s">
        <v>318</v>
      </c>
      <c r="F7" s="232" t="s">
        <v>12</v>
      </c>
      <c r="G7" s="232" t="s">
        <v>227</v>
      </c>
      <c r="H7" s="232"/>
      <c r="I7" s="241">
        <v>140000</v>
      </c>
      <c r="J7" s="151"/>
    </row>
    <row r="8" spans="1:12" x14ac:dyDescent="0.25">
      <c r="A8" s="232">
        <v>3</v>
      </c>
      <c r="B8" s="149">
        <v>141</v>
      </c>
      <c r="C8" s="228" t="s">
        <v>15</v>
      </c>
      <c r="D8" s="150">
        <v>50</v>
      </c>
      <c r="E8" s="153" t="s">
        <v>317</v>
      </c>
      <c r="F8" s="232" t="s">
        <v>12</v>
      </c>
      <c r="G8" s="232" t="s">
        <v>228</v>
      </c>
      <c r="H8" s="232"/>
      <c r="I8" s="241">
        <v>29900</v>
      </c>
      <c r="J8" s="151"/>
    </row>
    <row r="9" spans="1:12" x14ac:dyDescent="0.25">
      <c r="A9" s="232"/>
      <c r="B9" s="149">
        <v>141</v>
      </c>
      <c r="C9" s="228" t="s">
        <v>313</v>
      </c>
      <c r="D9" s="150"/>
      <c r="E9" s="153" t="s">
        <v>314</v>
      </c>
      <c r="F9" s="232" t="s">
        <v>12</v>
      </c>
      <c r="G9" s="232" t="s">
        <v>315</v>
      </c>
      <c r="H9" s="232"/>
      <c r="I9" s="241">
        <v>30000</v>
      </c>
      <c r="J9" s="151"/>
    </row>
    <row r="10" spans="1:12" x14ac:dyDescent="0.25">
      <c r="A10" s="232">
        <v>6</v>
      </c>
      <c r="B10" s="149">
        <v>141</v>
      </c>
      <c r="C10" s="228" t="s">
        <v>16</v>
      </c>
      <c r="D10" s="150">
        <v>125</v>
      </c>
      <c r="E10" s="153" t="s">
        <v>316</v>
      </c>
      <c r="F10" s="232" t="s">
        <v>12</v>
      </c>
      <c r="G10" s="232" t="s">
        <v>229</v>
      </c>
      <c r="H10" s="232"/>
      <c r="I10" s="241">
        <v>42250</v>
      </c>
      <c r="J10" s="151"/>
    </row>
    <row r="11" spans="1:12" s="159" customFormat="1" x14ac:dyDescent="0.25">
      <c r="A11" s="329" t="s">
        <v>17</v>
      </c>
      <c r="B11" s="330"/>
      <c r="C11" s="330"/>
      <c r="D11" s="227"/>
      <c r="E11" s="155"/>
      <c r="F11" s="156"/>
      <c r="G11" s="156"/>
      <c r="H11" s="156"/>
      <c r="I11" s="242">
        <f>SUM(I6:I10)</f>
        <v>489962.5</v>
      </c>
      <c r="J11" s="157"/>
    </row>
    <row r="12" spans="1:12" s="164" customFormat="1" ht="24" x14ac:dyDescent="0.25">
      <c r="A12" s="160">
        <v>1</v>
      </c>
      <c r="B12" s="161">
        <v>142</v>
      </c>
      <c r="C12" s="127" t="s">
        <v>18</v>
      </c>
      <c r="D12" s="162">
        <v>6</v>
      </c>
      <c r="E12" s="127" t="s">
        <v>19</v>
      </c>
      <c r="F12" s="160" t="s">
        <v>20</v>
      </c>
      <c r="G12" s="160" t="s">
        <v>21</v>
      </c>
      <c r="H12" s="163">
        <v>98000000</v>
      </c>
      <c r="I12" s="243">
        <v>120965929.3</v>
      </c>
      <c r="J12" s="163">
        <f>H12-I12</f>
        <v>-22965929.299999997</v>
      </c>
    </row>
    <row r="13" spans="1:12" ht="24" x14ac:dyDescent="0.25">
      <c r="A13" s="232"/>
      <c r="B13" s="149">
        <v>142</v>
      </c>
      <c r="C13" s="228" t="s">
        <v>27</v>
      </c>
      <c r="D13" s="165">
        <v>350</v>
      </c>
      <c r="E13" s="317" t="s">
        <v>28</v>
      </c>
      <c r="F13" s="309" t="s">
        <v>12</v>
      </c>
      <c r="G13" s="309" t="s">
        <v>29</v>
      </c>
      <c r="H13" s="312">
        <v>241090</v>
      </c>
      <c r="I13" s="331">
        <v>241090</v>
      </c>
      <c r="J13" s="163">
        <f t="shared" ref="J13:J76" si="0">H13-I13</f>
        <v>0</v>
      </c>
    </row>
    <row r="14" spans="1:12" ht="24" x14ac:dyDescent="0.25">
      <c r="A14" s="232"/>
      <c r="B14" s="149">
        <v>142</v>
      </c>
      <c r="C14" s="228" t="s">
        <v>30</v>
      </c>
      <c r="D14" s="165">
        <v>510</v>
      </c>
      <c r="E14" s="319"/>
      <c r="F14" s="310"/>
      <c r="G14" s="310"/>
      <c r="H14" s="313"/>
      <c r="I14" s="332"/>
      <c r="J14" s="163">
        <f t="shared" si="0"/>
        <v>0</v>
      </c>
    </row>
    <row r="15" spans="1:12" x14ac:dyDescent="0.25">
      <c r="A15" s="232"/>
      <c r="B15" s="149">
        <v>142</v>
      </c>
      <c r="C15" s="228" t="s">
        <v>31</v>
      </c>
      <c r="D15" s="165">
        <v>20</v>
      </c>
      <c r="E15" s="319"/>
      <c r="F15" s="310"/>
      <c r="G15" s="310"/>
      <c r="H15" s="313"/>
      <c r="I15" s="332"/>
      <c r="J15" s="163">
        <f t="shared" si="0"/>
        <v>0</v>
      </c>
    </row>
    <row r="16" spans="1:12" x14ac:dyDescent="0.25">
      <c r="A16" s="216"/>
      <c r="B16" s="149">
        <v>142</v>
      </c>
      <c r="C16" s="228" t="s">
        <v>32</v>
      </c>
      <c r="D16" s="165">
        <v>6000</v>
      </c>
      <c r="E16" s="318"/>
      <c r="F16" s="311"/>
      <c r="G16" s="311"/>
      <c r="H16" s="314"/>
      <c r="I16" s="333"/>
      <c r="J16" s="163">
        <f t="shared" si="0"/>
        <v>0</v>
      </c>
    </row>
    <row r="17" spans="1:11" x14ac:dyDescent="0.25">
      <c r="A17" s="216"/>
      <c r="B17" s="149">
        <v>142</v>
      </c>
      <c r="C17" s="228" t="s">
        <v>33</v>
      </c>
      <c r="D17" s="165">
        <v>275</v>
      </c>
      <c r="E17" s="228" t="s">
        <v>34</v>
      </c>
      <c r="F17" s="232" t="s">
        <v>12</v>
      </c>
      <c r="G17" s="232" t="s">
        <v>35</v>
      </c>
      <c r="H17" s="151">
        <v>65450</v>
      </c>
      <c r="I17" s="241">
        <v>65450</v>
      </c>
      <c r="J17" s="163">
        <f t="shared" si="0"/>
        <v>0</v>
      </c>
    </row>
    <row r="18" spans="1:11" x14ac:dyDescent="0.25">
      <c r="A18" s="216"/>
      <c r="B18" s="149">
        <v>142</v>
      </c>
      <c r="C18" s="228" t="s">
        <v>36</v>
      </c>
      <c r="D18" s="165">
        <v>40</v>
      </c>
      <c r="E18" s="317" t="s">
        <v>37</v>
      </c>
      <c r="F18" s="309" t="s">
        <v>12</v>
      </c>
      <c r="G18" s="309" t="s">
        <v>38</v>
      </c>
      <c r="H18" s="312">
        <v>918150</v>
      </c>
      <c r="I18" s="331">
        <v>918150</v>
      </c>
      <c r="J18" s="163">
        <f t="shared" si="0"/>
        <v>0</v>
      </c>
    </row>
    <row r="19" spans="1:11" x14ac:dyDescent="0.25">
      <c r="A19" s="216"/>
      <c r="B19" s="149">
        <v>142</v>
      </c>
      <c r="C19" s="228" t="s">
        <v>39</v>
      </c>
      <c r="D19" s="165">
        <v>6</v>
      </c>
      <c r="E19" s="319"/>
      <c r="F19" s="310"/>
      <c r="G19" s="310"/>
      <c r="H19" s="313"/>
      <c r="I19" s="332"/>
      <c r="J19" s="163">
        <f t="shared" si="0"/>
        <v>0</v>
      </c>
    </row>
    <row r="20" spans="1:11" x14ac:dyDescent="0.25">
      <c r="A20" s="216"/>
      <c r="B20" s="149">
        <v>142</v>
      </c>
      <c r="C20" s="228" t="s">
        <v>40</v>
      </c>
      <c r="D20" s="165">
        <v>2</v>
      </c>
      <c r="E20" s="319"/>
      <c r="F20" s="310"/>
      <c r="G20" s="310"/>
      <c r="H20" s="313"/>
      <c r="I20" s="332"/>
      <c r="J20" s="163">
        <f t="shared" si="0"/>
        <v>0</v>
      </c>
    </row>
    <row r="21" spans="1:11" x14ac:dyDescent="0.25">
      <c r="A21" s="216"/>
      <c r="B21" s="149">
        <v>142</v>
      </c>
      <c r="C21" s="228" t="s">
        <v>41</v>
      </c>
      <c r="D21" s="165">
        <v>6</v>
      </c>
      <c r="E21" s="319"/>
      <c r="F21" s="310"/>
      <c r="G21" s="310"/>
      <c r="H21" s="313"/>
      <c r="I21" s="332"/>
      <c r="J21" s="163">
        <f t="shared" si="0"/>
        <v>0</v>
      </c>
    </row>
    <row r="22" spans="1:11" x14ac:dyDescent="0.25">
      <c r="A22" s="216"/>
      <c r="B22" s="231">
        <v>142</v>
      </c>
      <c r="C22" s="218" t="s">
        <v>42</v>
      </c>
      <c r="D22" s="165">
        <v>50</v>
      </c>
      <c r="E22" s="318"/>
      <c r="F22" s="311"/>
      <c r="G22" s="311"/>
      <c r="H22" s="314"/>
      <c r="I22" s="333"/>
      <c r="J22" s="163">
        <f t="shared" si="0"/>
        <v>0</v>
      </c>
    </row>
    <row r="23" spans="1:11" x14ac:dyDescent="0.25">
      <c r="A23" s="216"/>
      <c r="B23" s="309">
        <v>142</v>
      </c>
      <c r="C23" s="228" t="s">
        <v>40</v>
      </c>
      <c r="D23" s="165">
        <v>5</v>
      </c>
      <c r="E23" s="317" t="s">
        <v>298</v>
      </c>
      <c r="F23" s="216"/>
      <c r="G23" s="309" t="s">
        <v>232</v>
      </c>
      <c r="H23" s="312">
        <v>62375</v>
      </c>
      <c r="I23" s="331">
        <v>62375</v>
      </c>
      <c r="J23" s="163">
        <f t="shared" si="0"/>
        <v>0</v>
      </c>
    </row>
    <row r="24" spans="1:11" x14ac:dyDescent="0.25">
      <c r="A24" s="216"/>
      <c r="B24" s="311"/>
      <c r="C24" s="228" t="s">
        <v>36</v>
      </c>
      <c r="D24" s="165">
        <v>50</v>
      </c>
      <c r="E24" s="318"/>
      <c r="F24" s="216"/>
      <c r="G24" s="311"/>
      <c r="H24" s="314"/>
      <c r="I24" s="333"/>
      <c r="J24" s="163">
        <f t="shared" si="0"/>
        <v>0</v>
      </c>
    </row>
    <row r="25" spans="1:11" s="232" customFormat="1" ht="24" x14ac:dyDescent="0.25">
      <c r="B25" s="309">
        <v>142</v>
      </c>
      <c r="C25" s="168" t="s">
        <v>286</v>
      </c>
      <c r="D25" s="232">
        <v>20</v>
      </c>
      <c r="E25" s="326" t="s">
        <v>298</v>
      </c>
      <c r="F25" s="309" t="s">
        <v>259</v>
      </c>
      <c r="G25" s="309" t="s">
        <v>299</v>
      </c>
      <c r="H25" s="312">
        <f>896280-100000</f>
        <v>796280</v>
      </c>
      <c r="I25" s="331">
        <v>896280</v>
      </c>
      <c r="J25" s="163">
        <f t="shared" si="0"/>
        <v>-100000</v>
      </c>
      <c r="K25" s="150"/>
    </row>
    <row r="26" spans="1:11" s="232" customFormat="1" ht="24" x14ac:dyDescent="0.25">
      <c r="B26" s="310"/>
      <c r="C26" s="168" t="s">
        <v>287</v>
      </c>
      <c r="D26" s="232">
        <v>1</v>
      </c>
      <c r="E26" s="326"/>
      <c r="F26" s="310"/>
      <c r="G26" s="310"/>
      <c r="H26" s="313"/>
      <c r="I26" s="332"/>
      <c r="J26" s="163">
        <f t="shared" si="0"/>
        <v>0</v>
      </c>
      <c r="K26" s="150"/>
    </row>
    <row r="27" spans="1:11" s="232" customFormat="1" ht="24" x14ac:dyDescent="0.25">
      <c r="B27" s="310"/>
      <c r="C27" s="168" t="s">
        <v>288</v>
      </c>
      <c r="D27" s="232">
        <v>2</v>
      </c>
      <c r="E27" s="326"/>
      <c r="F27" s="310"/>
      <c r="G27" s="310"/>
      <c r="H27" s="313"/>
      <c r="I27" s="332"/>
      <c r="J27" s="163">
        <f t="shared" si="0"/>
        <v>0</v>
      </c>
      <c r="K27" s="150"/>
    </row>
    <row r="28" spans="1:11" s="232" customFormat="1" ht="36" x14ac:dyDescent="0.25">
      <c r="B28" s="310"/>
      <c r="C28" s="168" t="s">
        <v>289</v>
      </c>
      <c r="D28" s="232">
        <v>2</v>
      </c>
      <c r="E28" s="326"/>
      <c r="F28" s="310"/>
      <c r="G28" s="310"/>
      <c r="H28" s="313"/>
      <c r="I28" s="332"/>
      <c r="J28" s="163">
        <f t="shared" si="0"/>
        <v>0</v>
      </c>
      <c r="K28" s="150"/>
    </row>
    <row r="29" spans="1:11" s="232" customFormat="1" ht="36" x14ac:dyDescent="0.25">
      <c r="B29" s="310"/>
      <c r="C29" s="168" t="s">
        <v>290</v>
      </c>
      <c r="D29" s="232">
        <v>4</v>
      </c>
      <c r="E29" s="326"/>
      <c r="F29" s="310"/>
      <c r="G29" s="310"/>
      <c r="H29" s="313"/>
      <c r="I29" s="332"/>
      <c r="J29" s="163">
        <f t="shared" si="0"/>
        <v>0</v>
      </c>
      <c r="K29" s="150"/>
    </row>
    <row r="30" spans="1:11" s="232" customFormat="1" ht="48" x14ac:dyDescent="0.25">
      <c r="B30" s="310"/>
      <c r="C30" s="168" t="s">
        <v>291</v>
      </c>
      <c r="D30" s="232">
        <v>250</v>
      </c>
      <c r="E30" s="326"/>
      <c r="F30" s="310"/>
      <c r="G30" s="310"/>
      <c r="H30" s="313"/>
      <c r="I30" s="332"/>
      <c r="J30" s="163">
        <f t="shared" si="0"/>
        <v>0</v>
      </c>
      <c r="K30" s="150"/>
    </row>
    <row r="31" spans="1:11" s="232" customFormat="1" x14ac:dyDescent="0.25">
      <c r="B31" s="310"/>
      <c r="C31" s="168" t="s">
        <v>292</v>
      </c>
      <c r="D31" s="232">
        <v>10</v>
      </c>
      <c r="E31" s="326"/>
      <c r="F31" s="310"/>
      <c r="G31" s="310"/>
      <c r="H31" s="313"/>
      <c r="I31" s="332"/>
      <c r="J31" s="163">
        <f t="shared" si="0"/>
        <v>0</v>
      </c>
      <c r="K31" s="150"/>
    </row>
    <row r="32" spans="1:11" s="232" customFormat="1" x14ac:dyDescent="0.25">
      <c r="B32" s="310"/>
      <c r="C32" s="168" t="s">
        <v>293</v>
      </c>
      <c r="D32" s="232">
        <v>12</v>
      </c>
      <c r="E32" s="326"/>
      <c r="F32" s="310"/>
      <c r="G32" s="310"/>
      <c r="H32" s="313"/>
      <c r="I32" s="332"/>
      <c r="J32" s="163">
        <f t="shared" si="0"/>
        <v>0</v>
      </c>
      <c r="K32" s="150"/>
    </row>
    <row r="33" spans="1:12" s="232" customFormat="1" ht="24" x14ac:dyDescent="0.25">
      <c r="B33" s="310"/>
      <c r="C33" s="168" t="s">
        <v>294</v>
      </c>
      <c r="D33" s="232">
        <v>2</v>
      </c>
      <c r="E33" s="326"/>
      <c r="F33" s="310"/>
      <c r="G33" s="310"/>
      <c r="H33" s="313"/>
      <c r="I33" s="332"/>
      <c r="J33" s="163">
        <f t="shared" si="0"/>
        <v>0</v>
      </c>
      <c r="K33" s="150"/>
    </row>
    <row r="34" spans="1:12" s="232" customFormat="1" ht="24" x14ac:dyDescent="0.25">
      <c r="B34" s="310"/>
      <c r="C34" s="168" t="s">
        <v>295</v>
      </c>
      <c r="D34" s="232">
        <v>2</v>
      </c>
      <c r="E34" s="326"/>
      <c r="F34" s="310"/>
      <c r="G34" s="310"/>
      <c r="H34" s="313"/>
      <c r="I34" s="332"/>
      <c r="J34" s="163">
        <f t="shared" si="0"/>
        <v>0</v>
      </c>
      <c r="K34" s="150"/>
    </row>
    <row r="35" spans="1:12" s="232" customFormat="1" ht="24" x14ac:dyDescent="0.25">
      <c r="B35" s="310"/>
      <c r="C35" s="168" t="s">
        <v>296</v>
      </c>
      <c r="D35" s="232">
        <v>2</v>
      </c>
      <c r="E35" s="326"/>
      <c r="F35" s="310"/>
      <c r="G35" s="310"/>
      <c r="H35" s="313"/>
      <c r="I35" s="332"/>
      <c r="J35" s="163">
        <f t="shared" si="0"/>
        <v>0</v>
      </c>
      <c r="K35" s="150"/>
    </row>
    <row r="36" spans="1:12" s="232" customFormat="1" ht="24" x14ac:dyDescent="0.25">
      <c r="B36" s="311"/>
      <c r="C36" s="168" t="s">
        <v>297</v>
      </c>
      <c r="D36" s="232">
        <v>4</v>
      </c>
      <c r="E36" s="326"/>
      <c r="F36" s="311"/>
      <c r="G36" s="311"/>
      <c r="H36" s="314"/>
      <c r="I36" s="333"/>
      <c r="J36" s="163">
        <f t="shared" si="0"/>
        <v>0</v>
      </c>
      <c r="K36" s="150"/>
    </row>
    <row r="37" spans="1:12" x14ac:dyDescent="0.25">
      <c r="A37" s="216"/>
      <c r="B37" s="230">
        <v>142</v>
      </c>
      <c r="C37" s="220" t="s">
        <v>43</v>
      </c>
      <c r="D37" s="170">
        <v>6</v>
      </c>
      <c r="E37" s="220" t="s">
        <v>44</v>
      </c>
      <c r="F37" s="217" t="s">
        <v>12</v>
      </c>
      <c r="G37" s="217" t="s">
        <v>45</v>
      </c>
      <c r="H37" s="223">
        <v>3259194</v>
      </c>
      <c r="I37" s="244">
        <v>3259194</v>
      </c>
      <c r="J37" s="163">
        <f t="shared" si="0"/>
        <v>0</v>
      </c>
    </row>
    <row r="38" spans="1:12" ht="36" x14ac:dyDescent="0.25">
      <c r="A38" s="216"/>
      <c r="B38" s="149">
        <v>142</v>
      </c>
      <c r="C38" s="228" t="s">
        <v>49</v>
      </c>
      <c r="D38" s="165">
        <v>24</v>
      </c>
      <c r="E38" s="326" t="s">
        <v>50</v>
      </c>
      <c r="F38" s="309" t="s">
        <v>12</v>
      </c>
      <c r="G38" s="309" t="s">
        <v>51</v>
      </c>
      <c r="H38" s="312"/>
      <c r="I38" s="331"/>
      <c r="J38" s="163">
        <f t="shared" si="0"/>
        <v>0</v>
      </c>
    </row>
    <row r="39" spans="1:12" ht="36" x14ac:dyDescent="0.25">
      <c r="A39" s="216"/>
      <c r="B39" s="149">
        <v>142</v>
      </c>
      <c r="C39" s="228" t="s">
        <v>52</v>
      </c>
      <c r="D39" s="165">
        <v>24</v>
      </c>
      <c r="E39" s="326"/>
      <c r="F39" s="310"/>
      <c r="G39" s="311"/>
      <c r="H39" s="314"/>
      <c r="I39" s="333"/>
      <c r="J39" s="163">
        <f t="shared" si="0"/>
        <v>0</v>
      </c>
      <c r="L39" s="224" t="s">
        <v>529</v>
      </c>
    </row>
    <row r="40" spans="1:12" ht="36" x14ac:dyDescent="0.25">
      <c r="A40" s="216"/>
      <c r="B40" s="149">
        <v>142</v>
      </c>
      <c r="C40" s="228" t="s">
        <v>52</v>
      </c>
      <c r="D40" s="165">
        <v>36</v>
      </c>
      <c r="E40" s="326"/>
      <c r="F40" s="311"/>
      <c r="G40" s="217" t="s">
        <v>230</v>
      </c>
      <c r="H40" s="223">
        <f>8352120</f>
        <v>8352120</v>
      </c>
      <c r="I40" s="244">
        <v>8352120</v>
      </c>
      <c r="J40" s="163">
        <f t="shared" si="0"/>
        <v>0</v>
      </c>
    </row>
    <row r="41" spans="1:12" x14ac:dyDescent="0.25">
      <c r="A41" s="216"/>
      <c r="B41" s="309">
        <v>142</v>
      </c>
      <c r="C41" s="228" t="s">
        <v>300</v>
      </c>
      <c r="D41" s="165">
        <v>300</v>
      </c>
      <c r="E41" s="319"/>
      <c r="F41" s="310"/>
      <c r="G41" s="309" t="s">
        <v>303</v>
      </c>
      <c r="H41" s="312">
        <f>8042000-42000-500000</f>
        <v>7500000</v>
      </c>
      <c r="I41" s="331">
        <v>8042000</v>
      </c>
      <c r="J41" s="163">
        <f t="shared" si="0"/>
        <v>-542000</v>
      </c>
    </row>
    <row r="42" spans="1:12" x14ac:dyDescent="0.25">
      <c r="A42" s="216"/>
      <c r="B42" s="310"/>
      <c r="C42" s="228" t="s">
        <v>301</v>
      </c>
      <c r="D42" s="165">
        <v>1</v>
      </c>
      <c r="E42" s="319"/>
      <c r="F42" s="310"/>
      <c r="G42" s="310"/>
      <c r="H42" s="313"/>
      <c r="I42" s="332"/>
      <c r="J42" s="163">
        <f t="shared" si="0"/>
        <v>0</v>
      </c>
      <c r="K42" s="224">
        <v>42000</v>
      </c>
    </row>
    <row r="43" spans="1:12" ht="24" x14ac:dyDescent="0.25">
      <c r="A43" s="216"/>
      <c r="B43" s="311"/>
      <c r="C43" s="228" t="s">
        <v>302</v>
      </c>
      <c r="D43" s="165">
        <v>10</v>
      </c>
      <c r="E43" s="318"/>
      <c r="F43" s="311"/>
      <c r="G43" s="311"/>
      <c r="H43" s="314"/>
      <c r="I43" s="333"/>
      <c r="J43" s="163">
        <f t="shared" si="0"/>
        <v>0</v>
      </c>
      <c r="K43" s="173">
        <v>500000</v>
      </c>
    </row>
    <row r="44" spans="1:12" ht="36" x14ac:dyDescent="0.25">
      <c r="A44" s="216"/>
      <c r="B44" s="149">
        <v>142</v>
      </c>
      <c r="C44" s="228" t="s">
        <v>56</v>
      </c>
      <c r="D44" s="165">
        <v>72</v>
      </c>
      <c r="E44" s="317" t="s">
        <v>50</v>
      </c>
      <c r="F44" s="309" t="s">
        <v>12</v>
      </c>
      <c r="G44" s="232" t="s">
        <v>231</v>
      </c>
      <c r="H44" s="151"/>
      <c r="I44" s="235"/>
      <c r="J44" s="163">
        <f t="shared" si="0"/>
        <v>0</v>
      </c>
      <c r="L44" s="224">
        <v>7023600</v>
      </c>
    </row>
    <row r="45" spans="1:12" ht="36" x14ac:dyDescent="0.25">
      <c r="A45" s="216"/>
      <c r="B45" s="149">
        <v>142</v>
      </c>
      <c r="C45" s="228" t="s">
        <v>56</v>
      </c>
      <c r="D45" s="165">
        <v>120</v>
      </c>
      <c r="E45" s="319"/>
      <c r="F45" s="310"/>
      <c r="G45" s="215" t="s">
        <v>232</v>
      </c>
      <c r="H45" s="221"/>
      <c r="I45" s="235"/>
      <c r="J45" s="163">
        <f t="shared" si="0"/>
        <v>0</v>
      </c>
      <c r="L45" s="224">
        <v>11706000</v>
      </c>
    </row>
    <row r="46" spans="1:12" ht="36" x14ac:dyDescent="0.25">
      <c r="A46" s="216"/>
      <c r="B46" s="149">
        <v>142</v>
      </c>
      <c r="C46" s="228" t="s">
        <v>56</v>
      </c>
      <c r="D46" s="165">
        <v>168</v>
      </c>
      <c r="E46" s="318"/>
      <c r="F46" s="311"/>
      <c r="G46" s="215" t="s">
        <v>233</v>
      </c>
      <c r="H46" s="221">
        <f>16388400-1200000</f>
        <v>15188400</v>
      </c>
      <c r="I46" s="245">
        <v>16388400</v>
      </c>
      <c r="J46" s="163">
        <f t="shared" si="0"/>
        <v>-1200000</v>
      </c>
    </row>
    <row r="47" spans="1:12" ht="36" x14ac:dyDescent="0.25">
      <c r="A47" s="216"/>
      <c r="B47" s="231">
        <v>142</v>
      </c>
      <c r="C47" s="228" t="s">
        <v>57</v>
      </c>
      <c r="D47" s="165">
        <v>2000</v>
      </c>
      <c r="E47" s="218" t="s">
        <v>58</v>
      </c>
      <c r="F47" s="215" t="s">
        <v>59</v>
      </c>
      <c r="G47" s="215" t="s">
        <v>60</v>
      </c>
      <c r="H47" s="221">
        <v>27500000</v>
      </c>
      <c r="I47" s="245">
        <v>27500000</v>
      </c>
      <c r="J47" s="163">
        <f t="shared" si="0"/>
        <v>0</v>
      </c>
    </row>
    <row r="48" spans="1:12" x14ac:dyDescent="0.25">
      <c r="A48" s="216"/>
      <c r="B48" s="231">
        <v>142</v>
      </c>
      <c r="C48" s="228" t="s">
        <v>61</v>
      </c>
      <c r="D48" s="165">
        <v>41</v>
      </c>
      <c r="E48" s="317" t="s">
        <v>62</v>
      </c>
      <c r="F48" s="309" t="s">
        <v>12</v>
      </c>
      <c r="G48" s="309" t="s">
        <v>63</v>
      </c>
      <c r="H48" s="312">
        <v>186322</v>
      </c>
      <c r="I48" s="331">
        <v>186322</v>
      </c>
      <c r="J48" s="163">
        <f t="shared" si="0"/>
        <v>0</v>
      </c>
    </row>
    <row r="49" spans="1:11" x14ac:dyDescent="0.25">
      <c r="A49" s="216"/>
      <c r="B49" s="231">
        <v>142</v>
      </c>
      <c r="C49" s="228" t="s">
        <v>64</v>
      </c>
      <c r="D49" s="165">
        <v>900</v>
      </c>
      <c r="E49" s="319"/>
      <c r="F49" s="310"/>
      <c r="G49" s="310"/>
      <c r="H49" s="313"/>
      <c r="I49" s="332"/>
      <c r="J49" s="163">
        <f t="shared" si="0"/>
        <v>0</v>
      </c>
    </row>
    <row r="50" spans="1:11" x14ac:dyDescent="0.25">
      <c r="A50" s="216"/>
      <c r="B50" s="231">
        <v>142</v>
      </c>
      <c r="C50" s="228" t="s">
        <v>65</v>
      </c>
      <c r="D50" s="165">
        <v>147</v>
      </c>
      <c r="E50" s="319"/>
      <c r="F50" s="310"/>
      <c r="G50" s="310"/>
      <c r="H50" s="313"/>
      <c r="I50" s="332"/>
      <c r="J50" s="163">
        <f t="shared" si="0"/>
        <v>0</v>
      </c>
    </row>
    <row r="51" spans="1:11" x14ac:dyDescent="0.25">
      <c r="A51" s="216"/>
      <c r="B51" s="231">
        <v>142</v>
      </c>
      <c r="C51" s="228" t="s">
        <v>66</v>
      </c>
      <c r="D51" s="165">
        <v>250</v>
      </c>
      <c r="E51" s="318"/>
      <c r="F51" s="311"/>
      <c r="G51" s="311"/>
      <c r="H51" s="314"/>
      <c r="I51" s="333"/>
      <c r="J51" s="163">
        <f t="shared" si="0"/>
        <v>0</v>
      </c>
    </row>
    <row r="52" spans="1:11" x14ac:dyDescent="0.25">
      <c r="A52" s="217"/>
      <c r="B52" s="230">
        <v>142</v>
      </c>
      <c r="C52" s="130" t="s">
        <v>74</v>
      </c>
      <c r="D52" s="150">
        <v>300</v>
      </c>
      <c r="E52" s="220" t="s">
        <v>75</v>
      </c>
      <c r="F52" s="217" t="s">
        <v>59</v>
      </c>
      <c r="G52" s="217" t="s">
        <v>76</v>
      </c>
      <c r="H52" s="223">
        <f>2745000-549000</f>
        <v>2196000</v>
      </c>
      <c r="I52" s="244">
        <v>2745000</v>
      </c>
      <c r="J52" s="163">
        <f t="shared" si="0"/>
        <v>-549000</v>
      </c>
      <c r="K52" s="173">
        <v>549000</v>
      </c>
    </row>
    <row r="53" spans="1:11" ht="24" x14ac:dyDescent="0.25">
      <c r="A53" s="310"/>
      <c r="B53" s="315"/>
      <c r="C53" s="131" t="s">
        <v>77</v>
      </c>
      <c r="D53" s="176">
        <v>5</v>
      </c>
      <c r="E53" s="65" t="s">
        <v>78</v>
      </c>
      <c r="F53" s="232" t="s">
        <v>12</v>
      </c>
      <c r="G53" s="232" t="s">
        <v>79</v>
      </c>
      <c r="H53" s="151">
        <v>115920</v>
      </c>
      <c r="I53" s="241">
        <v>115920</v>
      </c>
      <c r="J53" s="163">
        <f t="shared" si="0"/>
        <v>0</v>
      </c>
    </row>
    <row r="54" spans="1:11" ht="24" x14ac:dyDescent="0.25">
      <c r="A54" s="310"/>
      <c r="B54" s="315"/>
      <c r="C54" s="65" t="s">
        <v>80</v>
      </c>
      <c r="D54" s="150">
        <v>5</v>
      </c>
      <c r="E54" s="65" t="s">
        <v>78</v>
      </c>
      <c r="F54" s="232" t="s">
        <v>12</v>
      </c>
      <c r="G54" s="232" t="s">
        <v>81</v>
      </c>
      <c r="H54" s="151">
        <v>244188</v>
      </c>
      <c r="I54" s="241">
        <v>244188</v>
      </c>
      <c r="J54" s="163">
        <f t="shared" si="0"/>
        <v>0</v>
      </c>
    </row>
    <row r="55" spans="1:11" ht="24" x14ac:dyDescent="0.25">
      <c r="A55" s="311"/>
      <c r="B55" s="316"/>
      <c r="C55" s="132" t="s">
        <v>82</v>
      </c>
      <c r="D55" s="150">
        <v>70</v>
      </c>
      <c r="E55" s="65" t="s">
        <v>78</v>
      </c>
      <c r="F55" s="309" t="s">
        <v>12</v>
      </c>
      <c r="G55" s="309" t="s">
        <v>83</v>
      </c>
      <c r="H55" s="223">
        <v>1125196.8</v>
      </c>
      <c r="I55" s="244">
        <v>1125196.8</v>
      </c>
      <c r="J55" s="163">
        <f t="shared" si="0"/>
        <v>0</v>
      </c>
    </row>
    <row r="56" spans="1:11" ht="24" x14ac:dyDescent="0.25">
      <c r="A56" s="309">
        <v>7</v>
      </c>
      <c r="B56" s="324">
        <v>142</v>
      </c>
      <c r="C56" s="132" t="s">
        <v>84</v>
      </c>
      <c r="D56" s="150">
        <v>5</v>
      </c>
      <c r="E56" s="65" t="s">
        <v>78</v>
      </c>
      <c r="F56" s="311"/>
      <c r="G56" s="311"/>
      <c r="H56" s="223">
        <v>87584</v>
      </c>
      <c r="I56" s="244">
        <v>87584</v>
      </c>
      <c r="J56" s="163">
        <f t="shared" si="0"/>
        <v>0</v>
      </c>
    </row>
    <row r="57" spans="1:11" ht="24" x14ac:dyDescent="0.25">
      <c r="A57" s="310"/>
      <c r="B57" s="315"/>
      <c r="C57" s="65" t="s">
        <v>85</v>
      </c>
      <c r="D57" s="150">
        <v>2</v>
      </c>
      <c r="E57" s="65" t="s">
        <v>78</v>
      </c>
      <c r="F57" s="232" t="s">
        <v>12</v>
      </c>
      <c r="G57" s="232" t="s">
        <v>86</v>
      </c>
      <c r="H57" s="223">
        <v>57084.56</v>
      </c>
      <c r="I57" s="244">
        <v>57084.56</v>
      </c>
      <c r="J57" s="163">
        <f t="shared" si="0"/>
        <v>0</v>
      </c>
    </row>
    <row r="58" spans="1:11" x14ac:dyDescent="0.25">
      <c r="A58" s="216"/>
      <c r="B58" s="323">
        <v>142</v>
      </c>
      <c r="C58" s="168" t="s">
        <v>273</v>
      </c>
      <c r="D58" s="177">
        <v>1</v>
      </c>
      <c r="E58" s="317" t="s">
        <v>278</v>
      </c>
      <c r="F58" s="323" t="s">
        <v>12</v>
      </c>
      <c r="G58" s="323" t="s">
        <v>279</v>
      </c>
      <c r="H58" s="325">
        <f>1662000-328000</f>
        <v>1334000</v>
      </c>
      <c r="I58" s="334">
        <v>1662000</v>
      </c>
      <c r="J58" s="163">
        <f t="shared" si="0"/>
        <v>-328000</v>
      </c>
    </row>
    <row r="59" spans="1:11" x14ac:dyDescent="0.25">
      <c r="A59" s="216"/>
      <c r="B59" s="323"/>
      <c r="C59" s="168" t="s">
        <v>274</v>
      </c>
      <c r="D59" s="177">
        <v>1</v>
      </c>
      <c r="E59" s="319"/>
      <c r="F59" s="323"/>
      <c r="G59" s="323"/>
      <c r="H59" s="325"/>
      <c r="I59" s="334"/>
      <c r="J59" s="163">
        <f t="shared" si="0"/>
        <v>0</v>
      </c>
    </row>
    <row r="60" spans="1:11" x14ac:dyDescent="0.25">
      <c r="A60" s="216"/>
      <c r="B60" s="323"/>
      <c r="C60" s="168" t="s">
        <v>275</v>
      </c>
      <c r="D60" s="177">
        <v>80</v>
      </c>
      <c r="E60" s="319"/>
      <c r="F60" s="323"/>
      <c r="G60" s="323"/>
      <c r="H60" s="325"/>
      <c r="I60" s="334"/>
      <c r="J60" s="163">
        <f t="shared" si="0"/>
        <v>0</v>
      </c>
    </row>
    <row r="61" spans="1:11" ht="24" x14ac:dyDescent="0.25">
      <c r="A61" s="216"/>
      <c r="B61" s="323"/>
      <c r="C61" s="168" t="s">
        <v>276</v>
      </c>
      <c r="D61" s="177">
        <v>10</v>
      </c>
      <c r="E61" s="319"/>
      <c r="F61" s="323"/>
      <c r="G61" s="323"/>
      <c r="H61" s="325"/>
      <c r="I61" s="334"/>
      <c r="J61" s="163">
        <f t="shared" si="0"/>
        <v>0</v>
      </c>
    </row>
    <row r="62" spans="1:11" ht="24" x14ac:dyDescent="0.25">
      <c r="A62" s="216"/>
      <c r="B62" s="323"/>
      <c r="C62" s="168" t="s">
        <v>277</v>
      </c>
      <c r="D62" s="177">
        <v>5</v>
      </c>
      <c r="E62" s="318"/>
      <c r="F62" s="323"/>
      <c r="G62" s="323"/>
      <c r="H62" s="325"/>
      <c r="I62" s="334"/>
      <c r="J62" s="163">
        <f t="shared" si="0"/>
        <v>0</v>
      </c>
    </row>
    <row r="63" spans="1:11" ht="24" x14ac:dyDescent="0.25">
      <c r="A63" s="216"/>
      <c r="B63" s="309">
        <v>142</v>
      </c>
      <c r="C63" s="133" t="s">
        <v>280</v>
      </c>
      <c r="D63" s="178">
        <v>3</v>
      </c>
      <c r="E63" s="317" t="s">
        <v>278</v>
      </c>
      <c r="F63" s="323" t="s">
        <v>259</v>
      </c>
      <c r="G63" s="309" t="s">
        <v>282</v>
      </c>
      <c r="H63" s="325">
        <f>171300-171300</f>
        <v>0</v>
      </c>
      <c r="I63" s="334">
        <v>171300</v>
      </c>
      <c r="J63" s="163">
        <f t="shared" si="0"/>
        <v>-171300</v>
      </c>
      <c r="K63" s="335">
        <v>0</v>
      </c>
    </row>
    <row r="64" spans="1:11" x14ac:dyDescent="0.25">
      <c r="A64" s="216"/>
      <c r="B64" s="311"/>
      <c r="C64" s="130" t="s">
        <v>281</v>
      </c>
      <c r="D64" s="178">
        <v>3</v>
      </c>
      <c r="E64" s="318"/>
      <c r="F64" s="323"/>
      <c r="G64" s="311"/>
      <c r="H64" s="325"/>
      <c r="I64" s="334"/>
      <c r="J64" s="163">
        <f t="shared" si="0"/>
        <v>0</v>
      </c>
      <c r="K64" s="335"/>
    </row>
    <row r="65" spans="1:11" x14ac:dyDescent="0.25">
      <c r="A65" s="232">
        <v>25</v>
      </c>
      <c r="B65" s="149">
        <v>142</v>
      </c>
      <c r="C65" s="130" t="s">
        <v>101</v>
      </c>
      <c r="D65" s="150">
        <v>6500</v>
      </c>
      <c r="E65" s="228" t="s">
        <v>102</v>
      </c>
      <c r="F65" s="232" t="s">
        <v>12</v>
      </c>
      <c r="G65" s="232" t="s">
        <v>103</v>
      </c>
      <c r="H65" s="151">
        <f>3055000-1310871</f>
        <v>1744129</v>
      </c>
      <c r="I65" s="241">
        <v>3055000</v>
      </c>
      <c r="J65" s="163">
        <f t="shared" si="0"/>
        <v>-1310871</v>
      </c>
    </row>
    <row r="66" spans="1:11" ht="36" x14ac:dyDescent="0.25">
      <c r="A66" s="216"/>
      <c r="B66" s="229">
        <v>142</v>
      </c>
      <c r="C66" s="130" t="s">
        <v>104</v>
      </c>
      <c r="D66" s="150">
        <v>24</v>
      </c>
      <c r="E66" s="317" t="s">
        <v>24</v>
      </c>
      <c r="F66" s="309" t="s">
        <v>59</v>
      </c>
      <c r="G66" s="309" t="s">
        <v>466</v>
      </c>
      <c r="H66" s="312"/>
      <c r="I66" s="336"/>
      <c r="J66" s="163">
        <f t="shared" si="0"/>
        <v>0</v>
      </c>
    </row>
    <row r="67" spans="1:11" ht="36" x14ac:dyDescent="0.25">
      <c r="A67" s="309">
        <v>31</v>
      </c>
      <c r="B67" s="324">
        <v>142</v>
      </c>
      <c r="C67" s="130" t="s">
        <v>106</v>
      </c>
      <c r="D67" s="150">
        <v>7</v>
      </c>
      <c r="E67" s="319"/>
      <c r="F67" s="310"/>
      <c r="G67" s="310"/>
      <c r="H67" s="313"/>
      <c r="I67" s="337"/>
      <c r="J67" s="163">
        <f t="shared" si="0"/>
        <v>0</v>
      </c>
    </row>
    <row r="68" spans="1:11" ht="48" x14ac:dyDescent="0.25">
      <c r="A68" s="310"/>
      <c r="B68" s="315"/>
      <c r="C68" s="130" t="s">
        <v>107</v>
      </c>
      <c r="D68" s="150">
        <v>2</v>
      </c>
      <c r="E68" s="319"/>
      <c r="F68" s="310"/>
      <c r="G68" s="310"/>
      <c r="H68" s="313"/>
      <c r="I68" s="337"/>
      <c r="J68" s="163">
        <f t="shared" si="0"/>
        <v>0</v>
      </c>
      <c r="K68" s="173">
        <v>1078306</v>
      </c>
    </row>
    <row r="69" spans="1:11" ht="36" x14ac:dyDescent="0.25">
      <c r="A69" s="310"/>
      <c r="B69" s="315"/>
      <c r="C69" s="130" t="s">
        <v>108</v>
      </c>
      <c r="D69" s="150">
        <v>2</v>
      </c>
      <c r="E69" s="319"/>
      <c r="F69" s="310"/>
      <c r="G69" s="310"/>
      <c r="H69" s="313"/>
      <c r="I69" s="337"/>
      <c r="J69" s="163">
        <f t="shared" si="0"/>
        <v>0</v>
      </c>
    </row>
    <row r="70" spans="1:11" ht="36" x14ac:dyDescent="0.25">
      <c r="A70" s="310"/>
      <c r="B70" s="315"/>
      <c r="C70" s="130" t="s">
        <v>109</v>
      </c>
      <c r="D70" s="150">
        <v>3</v>
      </c>
      <c r="E70" s="319"/>
      <c r="F70" s="310"/>
      <c r="G70" s="310"/>
      <c r="H70" s="313"/>
      <c r="I70" s="337"/>
      <c r="J70" s="163">
        <f t="shared" si="0"/>
        <v>0</v>
      </c>
    </row>
    <row r="71" spans="1:11" ht="36" x14ac:dyDescent="0.25">
      <c r="A71" s="310"/>
      <c r="B71" s="315"/>
      <c r="C71" s="130" t="s">
        <v>110</v>
      </c>
      <c r="D71" s="150">
        <v>2</v>
      </c>
      <c r="E71" s="319"/>
      <c r="F71" s="310"/>
      <c r="G71" s="310"/>
      <c r="H71" s="313"/>
      <c r="I71" s="337"/>
      <c r="J71" s="163">
        <f t="shared" si="0"/>
        <v>0</v>
      </c>
      <c r="K71" s="224">
        <v>38249864</v>
      </c>
    </row>
    <row r="72" spans="1:11" ht="36" x14ac:dyDescent="0.25">
      <c r="A72" s="310"/>
      <c r="B72" s="315"/>
      <c r="C72" s="130" t="s">
        <v>111</v>
      </c>
      <c r="D72" s="150">
        <v>3</v>
      </c>
      <c r="E72" s="319"/>
      <c r="F72" s="310"/>
      <c r="G72" s="310"/>
      <c r="H72" s="313"/>
      <c r="I72" s="337"/>
      <c r="J72" s="163">
        <f t="shared" si="0"/>
        <v>0</v>
      </c>
    </row>
    <row r="73" spans="1:11" ht="36" x14ac:dyDescent="0.25">
      <c r="A73" s="310"/>
      <c r="B73" s="315"/>
      <c r="C73" s="130" t="s">
        <v>112</v>
      </c>
      <c r="D73" s="150">
        <v>5</v>
      </c>
      <c r="E73" s="319"/>
      <c r="F73" s="310"/>
      <c r="G73" s="310"/>
      <c r="H73" s="313"/>
      <c r="I73" s="337"/>
      <c r="J73" s="163">
        <f t="shared" si="0"/>
        <v>0</v>
      </c>
    </row>
    <row r="74" spans="1:11" ht="36" x14ac:dyDescent="0.25">
      <c r="A74" s="311"/>
      <c r="B74" s="316"/>
      <c r="C74" s="130" t="s">
        <v>113</v>
      </c>
      <c r="D74" s="150">
        <v>15</v>
      </c>
      <c r="E74" s="319"/>
      <c r="F74" s="310"/>
      <c r="G74" s="310"/>
      <c r="H74" s="313"/>
      <c r="I74" s="337"/>
      <c r="J74" s="163">
        <f t="shared" si="0"/>
        <v>0</v>
      </c>
    </row>
    <row r="75" spans="1:11" ht="36" x14ac:dyDescent="0.25">
      <c r="A75" s="216"/>
      <c r="B75" s="229"/>
      <c r="C75" s="130" t="s">
        <v>114</v>
      </c>
      <c r="D75" s="150">
        <v>1</v>
      </c>
      <c r="E75" s="318"/>
      <c r="F75" s="311"/>
      <c r="G75" s="311"/>
      <c r="H75" s="314"/>
      <c r="I75" s="338"/>
      <c r="J75" s="163">
        <f t="shared" si="0"/>
        <v>0</v>
      </c>
    </row>
    <row r="76" spans="1:11" ht="36" x14ac:dyDescent="0.25">
      <c r="A76" s="216"/>
      <c r="B76" s="229"/>
      <c r="C76" s="130" t="s">
        <v>104</v>
      </c>
      <c r="D76" s="150">
        <v>21</v>
      </c>
      <c r="E76" s="219" t="s">
        <v>24</v>
      </c>
      <c r="F76" s="216" t="s">
        <v>253</v>
      </c>
      <c r="G76" s="216"/>
      <c r="H76" s="222">
        <f>34022633-1643600</f>
        <v>32379033</v>
      </c>
      <c r="I76" s="246">
        <v>34022633</v>
      </c>
      <c r="J76" s="163">
        <f t="shared" si="0"/>
        <v>-1643600</v>
      </c>
    </row>
    <row r="77" spans="1:11" ht="24" x14ac:dyDescent="0.25">
      <c r="A77" s="232"/>
      <c r="B77" s="320">
        <v>142</v>
      </c>
      <c r="C77" s="168" t="s">
        <v>234</v>
      </c>
      <c r="D77" s="150">
        <v>70</v>
      </c>
      <c r="E77" s="317" t="s">
        <v>24</v>
      </c>
      <c r="F77" s="309" t="s">
        <v>59</v>
      </c>
      <c r="G77" s="309" t="s">
        <v>252</v>
      </c>
      <c r="H77" s="339">
        <f>52717324-206492-49816-3483268</f>
        <v>48977748</v>
      </c>
      <c r="I77" s="336">
        <v>52717324</v>
      </c>
      <c r="J77" s="163">
        <f t="shared" ref="J77:J109" si="1">H77-I77</f>
        <v>-3739576</v>
      </c>
    </row>
    <row r="78" spans="1:11" ht="24" x14ac:dyDescent="0.25">
      <c r="A78" s="232"/>
      <c r="B78" s="321"/>
      <c r="C78" s="168" t="s">
        <v>235</v>
      </c>
      <c r="D78" s="150">
        <v>4</v>
      </c>
      <c r="E78" s="319"/>
      <c r="F78" s="310"/>
      <c r="G78" s="310"/>
      <c r="H78" s="340"/>
      <c r="I78" s="337"/>
      <c r="J78" s="163">
        <f t="shared" si="1"/>
        <v>0</v>
      </c>
    </row>
    <row r="79" spans="1:11" x14ac:dyDescent="0.25">
      <c r="A79" s="232"/>
      <c r="B79" s="321"/>
      <c r="C79" s="168" t="s">
        <v>236</v>
      </c>
      <c r="D79" s="150">
        <v>70</v>
      </c>
      <c r="E79" s="319"/>
      <c r="F79" s="310"/>
      <c r="G79" s="310"/>
      <c r="H79" s="340"/>
      <c r="I79" s="337"/>
      <c r="J79" s="163">
        <f t="shared" si="1"/>
        <v>0</v>
      </c>
    </row>
    <row r="80" spans="1:11" ht="24" x14ac:dyDescent="0.25">
      <c r="A80" s="232"/>
      <c r="B80" s="321"/>
      <c r="C80" s="168" t="s">
        <v>237</v>
      </c>
      <c r="D80" s="150">
        <v>4</v>
      </c>
      <c r="E80" s="319"/>
      <c r="F80" s="310"/>
      <c r="G80" s="310"/>
      <c r="H80" s="340"/>
      <c r="I80" s="337"/>
      <c r="J80" s="163">
        <f t="shared" si="1"/>
        <v>0</v>
      </c>
    </row>
    <row r="81" spans="1:11" x14ac:dyDescent="0.25">
      <c r="A81" s="232"/>
      <c r="B81" s="321"/>
      <c r="C81" s="168" t="s">
        <v>238</v>
      </c>
      <c r="D81" s="150">
        <v>20</v>
      </c>
      <c r="E81" s="319"/>
      <c r="F81" s="310"/>
      <c r="G81" s="310"/>
      <c r="H81" s="340"/>
      <c r="I81" s="337"/>
      <c r="J81" s="163">
        <f t="shared" si="1"/>
        <v>0</v>
      </c>
    </row>
    <row r="82" spans="1:11" ht="24" x14ac:dyDescent="0.25">
      <c r="A82" s="232"/>
      <c r="B82" s="321"/>
      <c r="C82" s="168" t="s">
        <v>239</v>
      </c>
      <c r="D82" s="150">
        <v>70</v>
      </c>
      <c r="E82" s="319"/>
      <c r="F82" s="310"/>
      <c r="G82" s="310"/>
      <c r="H82" s="340"/>
      <c r="I82" s="337"/>
      <c r="J82" s="163">
        <f t="shared" si="1"/>
        <v>0</v>
      </c>
    </row>
    <row r="83" spans="1:11" x14ac:dyDescent="0.25">
      <c r="A83" s="232"/>
      <c r="B83" s="321"/>
      <c r="C83" s="168" t="s">
        <v>240</v>
      </c>
      <c r="D83" s="150">
        <v>1</v>
      </c>
      <c r="E83" s="319"/>
      <c r="F83" s="310"/>
      <c r="G83" s="310"/>
      <c r="H83" s="340"/>
      <c r="I83" s="337"/>
      <c r="J83" s="163">
        <f t="shared" si="1"/>
        <v>0</v>
      </c>
      <c r="K83" s="224">
        <v>206492</v>
      </c>
    </row>
    <row r="84" spans="1:11" ht="24" x14ac:dyDescent="0.25">
      <c r="A84" s="232"/>
      <c r="B84" s="321"/>
      <c r="C84" s="168" t="s">
        <v>241</v>
      </c>
      <c r="D84" s="150">
        <v>2</v>
      </c>
      <c r="E84" s="319"/>
      <c r="F84" s="310"/>
      <c r="G84" s="310"/>
      <c r="H84" s="340"/>
      <c r="I84" s="337"/>
      <c r="J84" s="163">
        <f t="shared" si="1"/>
        <v>0</v>
      </c>
    </row>
    <row r="85" spans="1:11" x14ac:dyDescent="0.25">
      <c r="A85" s="232"/>
      <c r="B85" s="321"/>
      <c r="C85" s="168" t="s">
        <v>242</v>
      </c>
      <c r="D85" s="150">
        <v>5</v>
      </c>
      <c r="E85" s="319"/>
      <c r="F85" s="310"/>
      <c r="G85" s="310"/>
      <c r="H85" s="340"/>
      <c r="I85" s="337"/>
      <c r="J85" s="163">
        <f t="shared" si="1"/>
        <v>0</v>
      </c>
    </row>
    <row r="86" spans="1:11" x14ac:dyDescent="0.25">
      <c r="A86" s="232"/>
      <c r="B86" s="321"/>
      <c r="C86" s="168" t="s">
        <v>243</v>
      </c>
      <c r="D86" s="150">
        <v>1</v>
      </c>
      <c r="E86" s="319"/>
      <c r="F86" s="310"/>
      <c r="G86" s="310"/>
      <c r="H86" s="340"/>
      <c r="I86" s="337"/>
      <c r="J86" s="163">
        <f t="shared" si="1"/>
        <v>0</v>
      </c>
      <c r="K86" s="224">
        <v>49816</v>
      </c>
    </row>
    <row r="87" spans="1:11" x14ac:dyDescent="0.25">
      <c r="A87" s="232"/>
      <c r="B87" s="321"/>
      <c r="C87" s="168" t="s">
        <v>244</v>
      </c>
      <c r="D87" s="150">
        <v>10</v>
      </c>
      <c r="E87" s="319"/>
      <c r="F87" s="310"/>
      <c r="G87" s="310"/>
      <c r="H87" s="340"/>
      <c r="I87" s="337"/>
      <c r="J87" s="163">
        <f t="shared" si="1"/>
        <v>0</v>
      </c>
    </row>
    <row r="88" spans="1:11" x14ac:dyDescent="0.25">
      <c r="A88" s="232"/>
      <c r="B88" s="321"/>
      <c r="C88" s="168" t="s">
        <v>245</v>
      </c>
      <c r="D88" s="150">
        <v>15</v>
      </c>
      <c r="E88" s="319"/>
      <c r="F88" s="310"/>
      <c r="G88" s="310"/>
      <c r="H88" s="340"/>
      <c r="I88" s="337"/>
      <c r="J88" s="163">
        <f t="shared" si="1"/>
        <v>0</v>
      </c>
    </row>
    <row r="89" spans="1:11" x14ac:dyDescent="0.25">
      <c r="A89" s="232"/>
      <c r="B89" s="321"/>
      <c r="C89" s="168" t="s">
        <v>246</v>
      </c>
      <c r="D89" s="150">
        <v>70</v>
      </c>
      <c r="E89" s="319"/>
      <c r="F89" s="310"/>
      <c r="G89" s="310"/>
      <c r="H89" s="340"/>
      <c r="I89" s="337"/>
      <c r="J89" s="163">
        <f t="shared" si="1"/>
        <v>0</v>
      </c>
    </row>
    <row r="90" spans="1:11" x14ac:dyDescent="0.25">
      <c r="A90" s="232"/>
      <c r="B90" s="321"/>
      <c r="C90" s="168" t="s">
        <v>247</v>
      </c>
      <c r="D90" s="150">
        <v>3</v>
      </c>
      <c r="E90" s="319"/>
      <c r="F90" s="310"/>
      <c r="G90" s="310"/>
      <c r="H90" s="340"/>
      <c r="I90" s="337"/>
      <c r="J90" s="163">
        <f t="shared" si="1"/>
        <v>0</v>
      </c>
    </row>
    <row r="91" spans="1:11" x14ac:dyDescent="0.25">
      <c r="A91" s="232"/>
      <c r="B91" s="321"/>
      <c r="C91" s="168" t="s">
        <v>248</v>
      </c>
      <c r="D91" s="150">
        <v>2</v>
      </c>
      <c r="E91" s="319"/>
      <c r="F91" s="310"/>
      <c r="G91" s="310"/>
      <c r="H91" s="340"/>
      <c r="I91" s="337"/>
      <c r="J91" s="163">
        <f t="shared" si="1"/>
        <v>0</v>
      </c>
    </row>
    <row r="92" spans="1:11" x14ac:dyDescent="0.25">
      <c r="A92" s="232"/>
      <c r="B92" s="321"/>
      <c r="C92" s="168" t="s">
        <v>249</v>
      </c>
      <c r="D92" s="150">
        <v>2</v>
      </c>
      <c r="E92" s="319"/>
      <c r="F92" s="310"/>
      <c r="G92" s="310"/>
      <c r="H92" s="340"/>
      <c r="I92" s="337"/>
      <c r="J92" s="163">
        <f t="shared" si="1"/>
        <v>0</v>
      </c>
    </row>
    <row r="93" spans="1:11" ht="24" x14ac:dyDescent="0.25">
      <c r="A93" s="232"/>
      <c r="B93" s="321"/>
      <c r="C93" s="168" t="s">
        <v>239</v>
      </c>
      <c r="D93" s="150">
        <v>2</v>
      </c>
      <c r="E93" s="319"/>
      <c r="F93" s="310"/>
      <c r="G93" s="310"/>
      <c r="H93" s="340"/>
      <c r="I93" s="337"/>
      <c r="J93" s="163">
        <f t="shared" si="1"/>
        <v>0</v>
      </c>
    </row>
    <row r="94" spans="1:11" ht="24" x14ac:dyDescent="0.25">
      <c r="A94" s="232"/>
      <c r="B94" s="321"/>
      <c r="C94" s="168" t="s">
        <v>235</v>
      </c>
      <c r="D94" s="150">
        <v>2</v>
      </c>
      <c r="E94" s="319"/>
      <c r="F94" s="310"/>
      <c r="G94" s="310"/>
      <c r="H94" s="340"/>
      <c r="I94" s="337"/>
      <c r="J94" s="163">
        <f t="shared" si="1"/>
        <v>0</v>
      </c>
    </row>
    <row r="95" spans="1:11" x14ac:dyDescent="0.25">
      <c r="A95" s="232"/>
      <c r="B95" s="321"/>
      <c r="C95" s="168" t="s">
        <v>250</v>
      </c>
      <c r="D95" s="150">
        <v>11</v>
      </c>
      <c r="E95" s="319"/>
      <c r="F95" s="310"/>
      <c r="G95" s="310"/>
      <c r="H95" s="340"/>
      <c r="I95" s="337"/>
      <c r="J95" s="163">
        <f t="shared" si="1"/>
        <v>0</v>
      </c>
    </row>
    <row r="96" spans="1:11" x14ac:dyDescent="0.25">
      <c r="A96" s="232"/>
      <c r="B96" s="322"/>
      <c r="C96" s="168" t="s">
        <v>251</v>
      </c>
      <c r="D96" s="150">
        <v>4</v>
      </c>
      <c r="E96" s="318"/>
      <c r="F96" s="311"/>
      <c r="G96" s="311"/>
      <c r="H96" s="341"/>
      <c r="I96" s="338"/>
      <c r="J96" s="163">
        <f t="shared" si="1"/>
        <v>0</v>
      </c>
    </row>
    <row r="97" spans="1:11" ht="24" x14ac:dyDescent="0.25">
      <c r="A97" s="232"/>
      <c r="B97" s="149">
        <v>142</v>
      </c>
      <c r="C97" s="168" t="s">
        <v>304</v>
      </c>
      <c r="D97" s="150">
        <v>10</v>
      </c>
      <c r="E97" s="317" t="s">
        <v>310</v>
      </c>
      <c r="F97" s="309" t="s">
        <v>311</v>
      </c>
      <c r="G97" s="309" t="s">
        <v>312</v>
      </c>
      <c r="H97" s="312">
        <v>646324</v>
      </c>
      <c r="I97" s="331">
        <v>646324</v>
      </c>
      <c r="J97" s="163">
        <f>I97-H97</f>
        <v>0</v>
      </c>
    </row>
    <row r="98" spans="1:11" x14ac:dyDescent="0.25">
      <c r="A98" s="232"/>
      <c r="B98" s="149"/>
      <c r="C98" s="168" t="s">
        <v>305</v>
      </c>
      <c r="D98" s="150">
        <v>3</v>
      </c>
      <c r="E98" s="319"/>
      <c r="F98" s="310"/>
      <c r="G98" s="310"/>
      <c r="H98" s="313"/>
      <c r="I98" s="332"/>
      <c r="J98" s="163">
        <f t="shared" si="1"/>
        <v>0</v>
      </c>
    </row>
    <row r="99" spans="1:11" ht="24" x14ac:dyDescent="0.25">
      <c r="A99" s="232"/>
      <c r="B99" s="149"/>
      <c r="C99" s="168" t="s">
        <v>306</v>
      </c>
      <c r="D99" s="150">
        <v>4</v>
      </c>
      <c r="E99" s="319"/>
      <c r="F99" s="310"/>
      <c r="G99" s="310"/>
      <c r="H99" s="313"/>
      <c r="I99" s="332"/>
      <c r="J99" s="163">
        <f t="shared" si="1"/>
        <v>0</v>
      </c>
    </row>
    <row r="100" spans="1:11" x14ac:dyDescent="0.25">
      <c r="A100" s="232"/>
      <c r="B100" s="149"/>
      <c r="C100" s="168" t="s">
        <v>307</v>
      </c>
      <c r="D100" s="150">
        <v>2</v>
      </c>
      <c r="E100" s="319"/>
      <c r="F100" s="310"/>
      <c r="G100" s="310"/>
      <c r="H100" s="313"/>
      <c r="I100" s="332"/>
      <c r="J100" s="163">
        <f t="shared" si="1"/>
        <v>0</v>
      </c>
    </row>
    <row r="101" spans="1:11" ht="24" x14ac:dyDescent="0.25">
      <c r="A101" s="232"/>
      <c r="B101" s="149"/>
      <c r="C101" s="168" t="s">
        <v>308</v>
      </c>
      <c r="D101" s="150">
        <v>10</v>
      </c>
      <c r="E101" s="319"/>
      <c r="F101" s="310"/>
      <c r="G101" s="310"/>
      <c r="H101" s="313"/>
      <c r="I101" s="332"/>
      <c r="J101" s="163">
        <f t="shared" si="1"/>
        <v>0</v>
      </c>
    </row>
    <row r="102" spans="1:11" x14ac:dyDescent="0.25">
      <c r="A102" s="232"/>
      <c r="B102" s="149"/>
      <c r="C102" s="168" t="s">
        <v>309</v>
      </c>
      <c r="D102" s="150">
        <v>100</v>
      </c>
      <c r="E102" s="318"/>
      <c r="F102" s="311"/>
      <c r="G102" s="311"/>
      <c r="H102" s="314"/>
      <c r="I102" s="333"/>
      <c r="J102" s="163">
        <f t="shared" si="1"/>
        <v>0</v>
      </c>
    </row>
    <row r="103" spans="1:11" x14ac:dyDescent="0.25">
      <c r="A103" s="232"/>
      <c r="B103" s="182">
        <v>142</v>
      </c>
      <c r="C103" s="168" t="s">
        <v>519</v>
      </c>
      <c r="D103" s="150">
        <v>2100</v>
      </c>
      <c r="E103" s="220" t="s">
        <v>499</v>
      </c>
      <c r="F103" s="217" t="s">
        <v>12</v>
      </c>
      <c r="G103" s="217" t="s">
        <v>500</v>
      </c>
      <c r="H103" s="223">
        <v>4137000</v>
      </c>
      <c r="I103" s="244">
        <v>4137000</v>
      </c>
      <c r="J103" s="163">
        <f t="shared" si="1"/>
        <v>0</v>
      </c>
    </row>
    <row r="104" spans="1:11" x14ac:dyDescent="0.25">
      <c r="A104" s="232"/>
      <c r="B104" s="309">
        <v>142</v>
      </c>
      <c r="C104" s="138" t="s">
        <v>521</v>
      </c>
      <c r="D104" s="150">
        <v>1</v>
      </c>
      <c r="E104" s="317" t="s">
        <v>502</v>
      </c>
      <c r="F104" s="309" t="s">
        <v>12</v>
      </c>
      <c r="G104" s="309" t="s">
        <v>520</v>
      </c>
      <c r="H104" s="312"/>
      <c r="I104" s="331">
        <v>115808</v>
      </c>
      <c r="J104" s="163">
        <f t="shared" si="1"/>
        <v>-115808</v>
      </c>
      <c r="K104" s="173">
        <v>115808</v>
      </c>
    </row>
    <row r="105" spans="1:11" x14ac:dyDescent="0.25">
      <c r="A105" s="232"/>
      <c r="B105" s="310"/>
      <c r="C105" s="138" t="s">
        <v>522</v>
      </c>
      <c r="D105" s="150">
        <v>1</v>
      </c>
      <c r="E105" s="319"/>
      <c r="F105" s="310"/>
      <c r="G105" s="310"/>
      <c r="H105" s="313"/>
      <c r="I105" s="332"/>
      <c r="J105" s="163">
        <f t="shared" si="1"/>
        <v>0</v>
      </c>
    </row>
    <row r="106" spans="1:11" x14ac:dyDescent="0.25">
      <c r="A106" s="232"/>
      <c r="B106" s="311"/>
      <c r="C106" s="138" t="s">
        <v>523</v>
      </c>
      <c r="D106" s="150">
        <v>1</v>
      </c>
      <c r="E106" s="318"/>
      <c r="F106" s="311"/>
      <c r="G106" s="311"/>
      <c r="H106" s="314"/>
      <c r="I106" s="333"/>
      <c r="J106" s="163">
        <f t="shared" si="1"/>
        <v>0</v>
      </c>
    </row>
    <row r="107" spans="1:11" x14ac:dyDescent="0.25">
      <c r="A107" s="232"/>
      <c r="B107" s="225">
        <v>142</v>
      </c>
      <c r="C107" s="168" t="s">
        <v>524</v>
      </c>
      <c r="D107" s="150">
        <v>6500</v>
      </c>
      <c r="E107" s="220" t="s">
        <v>485</v>
      </c>
      <c r="F107" s="217" t="s">
        <v>12</v>
      </c>
      <c r="G107" s="217" t="s">
        <v>525</v>
      </c>
      <c r="H107" s="223">
        <v>682500</v>
      </c>
      <c r="I107" s="244">
        <v>682500</v>
      </c>
      <c r="J107" s="163">
        <f t="shared" si="1"/>
        <v>0</v>
      </c>
    </row>
    <row r="108" spans="1:11" x14ac:dyDescent="0.25">
      <c r="A108" s="232"/>
      <c r="B108" s="225">
        <v>142</v>
      </c>
      <c r="C108" s="168" t="s">
        <v>526</v>
      </c>
      <c r="D108" s="150">
        <v>300</v>
      </c>
      <c r="E108" s="220" t="s">
        <v>527</v>
      </c>
      <c r="F108" s="217" t="s">
        <v>12</v>
      </c>
      <c r="G108" s="217" t="s">
        <v>528</v>
      </c>
      <c r="H108" s="223">
        <f>1050000-525000</f>
        <v>525000</v>
      </c>
      <c r="I108" s="244">
        <v>1050000</v>
      </c>
      <c r="J108" s="163">
        <f t="shared" si="1"/>
        <v>-525000</v>
      </c>
      <c r="K108" s="212">
        <f>J110-J12</f>
        <v>-12007100</v>
      </c>
    </row>
    <row r="109" spans="1:11" x14ac:dyDescent="0.25">
      <c r="A109" s="230"/>
      <c r="B109" s="232">
        <v>142</v>
      </c>
      <c r="C109" s="138" t="s">
        <v>550</v>
      </c>
      <c r="D109" s="150">
        <v>895</v>
      </c>
      <c r="E109" s="220" t="s">
        <v>551</v>
      </c>
      <c r="F109" s="217" t="s">
        <v>371</v>
      </c>
      <c r="G109" s="217" t="s">
        <v>552</v>
      </c>
      <c r="H109" s="223">
        <f>3563890-1781945</f>
        <v>1781945</v>
      </c>
      <c r="I109" s="244">
        <v>3563890</v>
      </c>
      <c r="J109" s="163">
        <f t="shared" si="1"/>
        <v>-1781945</v>
      </c>
    </row>
    <row r="110" spans="1:11" s="159" customFormat="1" x14ac:dyDescent="0.25">
      <c r="A110" s="226"/>
      <c r="B110" s="227">
        <v>142</v>
      </c>
      <c r="C110" s="134"/>
      <c r="D110" s="184"/>
      <c r="E110" s="134"/>
      <c r="F110" s="158"/>
      <c r="G110" s="158"/>
      <c r="H110" s="236">
        <f>SUM(H12:H109)</f>
        <v>258103033.36000001</v>
      </c>
      <c r="I110" s="247">
        <f>SUM(I12:I109)</f>
        <v>293076062.66000003</v>
      </c>
      <c r="J110" s="185">
        <f>SUM(J12:J109)</f>
        <v>-34973029.299999997</v>
      </c>
      <c r="K110" s="249">
        <f>SUM(K12:K108)</f>
        <v>28784186</v>
      </c>
    </row>
    <row r="111" spans="1:11" s="159" customFormat="1" x14ac:dyDescent="0.25">
      <c r="A111" s="186"/>
      <c r="B111" s="227"/>
      <c r="C111" s="228"/>
      <c r="D111" s="150"/>
      <c r="E111" s="317" t="s">
        <v>115</v>
      </c>
      <c r="F111" s="309" t="s">
        <v>12</v>
      </c>
      <c r="G111" s="309" t="s">
        <v>116</v>
      </c>
      <c r="H111" s="215"/>
      <c r="I111" s="331">
        <v>2924</v>
      </c>
      <c r="J111" s="151"/>
    </row>
    <row r="112" spans="1:11" x14ac:dyDescent="0.25">
      <c r="A112" s="232">
        <v>1</v>
      </c>
      <c r="B112" s="149">
        <v>149</v>
      </c>
      <c r="C112" s="132" t="s">
        <v>117</v>
      </c>
      <c r="D112" s="150">
        <v>12</v>
      </c>
      <c r="E112" s="319"/>
      <c r="F112" s="310"/>
      <c r="G112" s="310"/>
      <c r="H112" s="216"/>
      <c r="I112" s="332"/>
      <c r="J112" s="151"/>
    </row>
    <row r="113" spans="1:10" x14ac:dyDescent="0.25">
      <c r="A113" s="232">
        <v>2</v>
      </c>
      <c r="B113" s="149">
        <v>149</v>
      </c>
      <c r="C113" s="132" t="s">
        <v>118</v>
      </c>
      <c r="D113" s="152">
        <v>8</v>
      </c>
      <c r="E113" s="319"/>
      <c r="F113" s="310"/>
      <c r="G113" s="310"/>
      <c r="H113" s="216"/>
      <c r="I113" s="332"/>
      <c r="J113" s="151"/>
    </row>
    <row r="114" spans="1:10" ht="24" x14ac:dyDescent="0.25">
      <c r="A114" s="232">
        <v>3</v>
      </c>
      <c r="B114" s="149">
        <v>149</v>
      </c>
      <c r="C114" s="131" t="s">
        <v>119</v>
      </c>
      <c r="D114" s="150">
        <v>20</v>
      </c>
      <c r="E114" s="318"/>
      <c r="F114" s="311"/>
      <c r="G114" s="311"/>
      <c r="H114" s="217"/>
      <c r="I114" s="333"/>
      <c r="J114" s="151"/>
    </row>
    <row r="115" spans="1:10" ht="24" x14ac:dyDescent="0.25">
      <c r="A115" s="232">
        <v>4</v>
      </c>
      <c r="B115" s="149">
        <v>149</v>
      </c>
      <c r="C115" s="65" t="s">
        <v>120</v>
      </c>
      <c r="D115" s="153">
        <v>24</v>
      </c>
      <c r="E115" s="187" t="s">
        <v>121</v>
      </c>
      <c r="F115" s="232" t="s">
        <v>12</v>
      </c>
      <c r="G115" s="232" t="s">
        <v>122</v>
      </c>
      <c r="H115" s="232"/>
      <c r="I115" s="241">
        <v>72000</v>
      </c>
      <c r="J115" s="151"/>
    </row>
    <row r="116" spans="1:10" x14ac:dyDescent="0.25">
      <c r="A116" s="232">
        <v>5</v>
      </c>
      <c r="B116" s="149">
        <v>149</v>
      </c>
      <c r="C116" s="131" t="s">
        <v>123</v>
      </c>
      <c r="D116" s="153">
        <v>80</v>
      </c>
      <c r="E116" s="317" t="s">
        <v>124</v>
      </c>
      <c r="F116" s="309" t="s">
        <v>12</v>
      </c>
      <c r="G116" s="309" t="s">
        <v>125</v>
      </c>
      <c r="H116" s="215"/>
      <c r="I116" s="331">
        <v>31382.400000000001</v>
      </c>
      <c r="J116" s="151"/>
    </row>
    <row r="117" spans="1:10" x14ac:dyDescent="0.25">
      <c r="A117" s="232">
        <v>6</v>
      </c>
      <c r="B117" s="149">
        <v>149</v>
      </c>
      <c r="C117" s="132" t="s">
        <v>126</v>
      </c>
      <c r="D117" s="153">
        <v>50</v>
      </c>
      <c r="E117" s="319"/>
      <c r="F117" s="310"/>
      <c r="G117" s="310"/>
      <c r="H117" s="216"/>
      <c r="I117" s="332"/>
      <c r="J117" s="151"/>
    </row>
    <row r="118" spans="1:10" x14ac:dyDescent="0.25">
      <c r="A118" s="232">
        <v>7</v>
      </c>
      <c r="B118" s="149">
        <v>149</v>
      </c>
      <c r="C118" s="132" t="s">
        <v>127</v>
      </c>
      <c r="D118" s="153">
        <v>50</v>
      </c>
      <c r="E118" s="318"/>
      <c r="F118" s="311"/>
      <c r="G118" s="311"/>
      <c r="H118" s="217"/>
      <c r="I118" s="333"/>
      <c r="J118" s="151"/>
    </row>
    <row r="119" spans="1:10" x14ac:dyDescent="0.25">
      <c r="A119" s="232">
        <v>8</v>
      </c>
      <c r="B119" s="149">
        <v>149</v>
      </c>
      <c r="C119" s="132" t="s">
        <v>128</v>
      </c>
      <c r="D119" s="150">
        <v>800</v>
      </c>
      <c r="E119" s="317" t="s">
        <v>129</v>
      </c>
      <c r="F119" s="309" t="s">
        <v>12</v>
      </c>
      <c r="G119" s="309" t="s">
        <v>130</v>
      </c>
      <c r="H119" s="215"/>
      <c r="I119" s="331">
        <v>43444</v>
      </c>
      <c r="J119" s="151"/>
    </row>
    <row r="120" spans="1:10" x14ac:dyDescent="0.25">
      <c r="A120" s="232">
        <v>9</v>
      </c>
      <c r="B120" s="149">
        <v>149</v>
      </c>
      <c r="C120" s="132" t="s">
        <v>131</v>
      </c>
      <c r="D120" s="150">
        <v>70</v>
      </c>
      <c r="E120" s="318"/>
      <c r="F120" s="311"/>
      <c r="G120" s="311"/>
      <c r="H120" s="217"/>
      <c r="I120" s="333"/>
      <c r="J120" s="151"/>
    </row>
    <row r="121" spans="1:10" ht="24" x14ac:dyDescent="0.25">
      <c r="A121" s="232">
        <v>10</v>
      </c>
      <c r="B121" s="149">
        <v>149</v>
      </c>
      <c r="C121" s="65" t="s">
        <v>132</v>
      </c>
      <c r="D121" s="150">
        <v>6000</v>
      </c>
      <c r="E121" s="228" t="s">
        <v>133</v>
      </c>
      <c r="F121" s="232" t="s">
        <v>12</v>
      </c>
      <c r="G121" s="232" t="s">
        <v>134</v>
      </c>
      <c r="H121" s="232"/>
      <c r="I121" s="241">
        <v>21840</v>
      </c>
      <c r="J121" s="151"/>
    </row>
    <row r="122" spans="1:10" ht="24" x14ac:dyDescent="0.25">
      <c r="A122" s="232">
        <v>11</v>
      </c>
      <c r="B122" s="149">
        <v>149</v>
      </c>
      <c r="C122" s="132" t="s">
        <v>135</v>
      </c>
      <c r="D122" s="150">
        <v>3000</v>
      </c>
      <c r="E122" s="228" t="s">
        <v>136</v>
      </c>
      <c r="F122" s="232" t="s">
        <v>12</v>
      </c>
      <c r="G122" s="232" t="s">
        <v>137</v>
      </c>
      <c r="H122" s="232"/>
      <c r="I122" s="241">
        <v>30000</v>
      </c>
      <c r="J122" s="151"/>
    </row>
    <row r="123" spans="1:10" x14ac:dyDescent="0.25">
      <c r="A123" s="232">
        <v>12</v>
      </c>
      <c r="B123" s="149">
        <v>149</v>
      </c>
      <c r="C123" s="132" t="s">
        <v>138</v>
      </c>
      <c r="D123" s="150">
        <v>1</v>
      </c>
      <c r="E123" s="228" t="s">
        <v>139</v>
      </c>
      <c r="F123" s="232" t="s">
        <v>12</v>
      </c>
      <c r="G123" s="232" t="s">
        <v>140</v>
      </c>
      <c r="H123" s="232"/>
      <c r="I123" s="241">
        <v>31360</v>
      </c>
      <c r="J123" s="151"/>
    </row>
    <row r="124" spans="1:10" x14ac:dyDescent="0.25">
      <c r="A124" s="232">
        <v>13</v>
      </c>
      <c r="B124" s="149">
        <v>149</v>
      </c>
      <c r="C124" s="65" t="s">
        <v>141</v>
      </c>
      <c r="D124" s="150">
        <v>20</v>
      </c>
      <c r="E124" s="228" t="s">
        <v>129</v>
      </c>
      <c r="F124" s="232" t="s">
        <v>12</v>
      </c>
      <c r="G124" s="232" t="s">
        <v>142</v>
      </c>
      <c r="H124" s="232"/>
      <c r="I124" s="241">
        <v>12500</v>
      </c>
      <c r="J124" s="151"/>
    </row>
    <row r="125" spans="1:10" x14ac:dyDescent="0.25">
      <c r="A125" s="232">
        <v>14</v>
      </c>
      <c r="B125" s="149">
        <v>149</v>
      </c>
      <c r="C125" s="132" t="s">
        <v>143</v>
      </c>
      <c r="D125" s="150">
        <v>15</v>
      </c>
      <c r="E125" s="220" t="s">
        <v>144</v>
      </c>
      <c r="F125" s="232" t="s">
        <v>12</v>
      </c>
      <c r="G125" s="232" t="s">
        <v>145</v>
      </c>
      <c r="H125" s="232"/>
      <c r="I125" s="241">
        <v>19995</v>
      </c>
      <c r="J125" s="151"/>
    </row>
    <row r="126" spans="1:10" x14ac:dyDescent="0.25">
      <c r="A126" s="232">
        <v>15</v>
      </c>
      <c r="B126" s="149">
        <v>149</v>
      </c>
      <c r="C126" s="131" t="s">
        <v>146</v>
      </c>
      <c r="D126" s="150">
        <v>30</v>
      </c>
      <c r="E126" s="228" t="s">
        <v>147</v>
      </c>
      <c r="F126" s="232" t="s">
        <v>12</v>
      </c>
      <c r="G126" s="232" t="s">
        <v>148</v>
      </c>
      <c r="H126" s="232"/>
      <c r="I126" s="241">
        <v>8970</v>
      </c>
      <c r="J126" s="151"/>
    </row>
    <row r="127" spans="1:10" ht="24" x14ac:dyDescent="0.25">
      <c r="A127" s="232">
        <v>16</v>
      </c>
      <c r="B127" s="149">
        <v>149</v>
      </c>
      <c r="C127" s="65" t="s">
        <v>149</v>
      </c>
      <c r="D127" s="182">
        <v>10</v>
      </c>
      <c r="E127" s="317" t="s">
        <v>129</v>
      </c>
      <c r="F127" s="309" t="s">
        <v>12</v>
      </c>
      <c r="G127" s="309" t="s">
        <v>381</v>
      </c>
      <c r="H127" s="215"/>
      <c r="I127" s="331">
        <v>10580</v>
      </c>
      <c r="J127" s="151"/>
    </row>
    <row r="128" spans="1:10" x14ac:dyDescent="0.25">
      <c r="A128" s="232">
        <v>17</v>
      </c>
      <c r="B128" s="149">
        <v>149</v>
      </c>
      <c r="C128" s="131" t="s">
        <v>150</v>
      </c>
      <c r="D128" s="182">
        <v>10</v>
      </c>
      <c r="E128" s="318"/>
      <c r="F128" s="311"/>
      <c r="G128" s="311"/>
      <c r="H128" s="217"/>
      <c r="I128" s="333"/>
      <c r="J128" s="151"/>
    </row>
    <row r="129" spans="1:10" x14ac:dyDescent="0.25">
      <c r="A129" s="232">
        <v>18</v>
      </c>
      <c r="B129" s="149">
        <v>149</v>
      </c>
      <c r="C129" s="132" t="s">
        <v>151</v>
      </c>
      <c r="D129" s="182">
        <v>170</v>
      </c>
      <c r="E129" s="317" t="s">
        <v>129</v>
      </c>
      <c r="F129" s="309" t="s">
        <v>12</v>
      </c>
      <c r="G129" s="309" t="s">
        <v>380</v>
      </c>
      <c r="H129" s="215"/>
      <c r="I129" s="331">
        <v>115535</v>
      </c>
      <c r="J129" s="151"/>
    </row>
    <row r="130" spans="1:10" x14ac:dyDescent="0.25">
      <c r="A130" s="232">
        <v>19</v>
      </c>
      <c r="B130" s="149">
        <v>149</v>
      </c>
      <c r="C130" s="132" t="s">
        <v>152</v>
      </c>
      <c r="D130" s="182">
        <v>250</v>
      </c>
      <c r="E130" s="319"/>
      <c r="F130" s="310"/>
      <c r="G130" s="310"/>
      <c r="H130" s="216"/>
      <c r="I130" s="332"/>
      <c r="J130" s="151"/>
    </row>
    <row r="131" spans="1:10" x14ac:dyDescent="0.25">
      <c r="A131" s="232">
        <v>20</v>
      </c>
      <c r="B131" s="149">
        <v>149</v>
      </c>
      <c r="C131" s="131" t="s">
        <v>153</v>
      </c>
      <c r="D131" s="182">
        <v>800</v>
      </c>
      <c r="E131" s="318"/>
      <c r="F131" s="311"/>
      <c r="G131" s="311"/>
      <c r="H131" s="217"/>
      <c r="I131" s="333"/>
      <c r="J131" s="151"/>
    </row>
    <row r="132" spans="1:10" x14ac:dyDescent="0.25">
      <c r="A132" s="149"/>
      <c r="B132" s="149">
        <v>149</v>
      </c>
      <c r="C132" s="65" t="s">
        <v>155</v>
      </c>
      <c r="D132" s="182"/>
      <c r="E132" s="228" t="s">
        <v>115</v>
      </c>
      <c r="F132" s="150" t="s">
        <v>12</v>
      </c>
      <c r="G132" s="182" t="s">
        <v>154</v>
      </c>
      <c r="H132" s="182"/>
      <c r="I132" s="188">
        <v>3666</v>
      </c>
      <c r="J132" s="151"/>
    </row>
    <row r="133" spans="1:10" x14ac:dyDescent="0.25">
      <c r="A133" s="232"/>
      <c r="B133" s="149">
        <v>149</v>
      </c>
      <c r="C133" s="65" t="s">
        <v>382</v>
      </c>
      <c r="D133" s="232">
        <v>30</v>
      </c>
      <c r="E133" s="228" t="s">
        <v>129</v>
      </c>
      <c r="F133" s="232" t="s">
        <v>12</v>
      </c>
      <c r="G133" s="232" t="s">
        <v>383</v>
      </c>
      <c r="H133" s="232"/>
      <c r="I133" s="241">
        <v>20520</v>
      </c>
      <c r="J133" s="151"/>
    </row>
    <row r="134" spans="1:10" x14ac:dyDescent="0.25">
      <c r="A134" s="232"/>
      <c r="B134" s="149">
        <v>149</v>
      </c>
      <c r="C134" s="131" t="s">
        <v>384</v>
      </c>
      <c r="D134" s="232">
        <v>250</v>
      </c>
      <c r="E134" s="228" t="s">
        <v>129</v>
      </c>
      <c r="F134" s="232" t="s">
        <v>12</v>
      </c>
      <c r="G134" s="232" t="s">
        <v>385</v>
      </c>
      <c r="H134" s="232"/>
      <c r="I134" s="241">
        <v>14745</v>
      </c>
      <c r="J134" s="151"/>
    </row>
    <row r="135" spans="1:10" x14ac:dyDescent="0.25">
      <c r="A135" s="232"/>
      <c r="B135" s="149">
        <v>149</v>
      </c>
      <c r="C135" s="132" t="s">
        <v>386</v>
      </c>
      <c r="D135" s="232">
        <v>300</v>
      </c>
      <c r="E135" s="228" t="s">
        <v>387</v>
      </c>
      <c r="F135" s="232" t="s">
        <v>12</v>
      </c>
      <c r="G135" s="232" t="s">
        <v>388</v>
      </c>
      <c r="H135" s="232"/>
      <c r="I135" s="241">
        <v>401520</v>
      </c>
      <c r="J135" s="151"/>
    </row>
    <row r="136" spans="1:10" x14ac:dyDescent="0.25">
      <c r="A136" s="232"/>
      <c r="B136" s="149">
        <v>149</v>
      </c>
      <c r="C136" s="131" t="s">
        <v>389</v>
      </c>
      <c r="D136" s="232">
        <v>4</v>
      </c>
      <c r="E136" s="228" t="s">
        <v>390</v>
      </c>
      <c r="F136" s="232" t="s">
        <v>12</v>
      </c>
      <c r="G136" s="232" t="s">
        <v>391</v>
      </c>
      <c r="H136" s="232"/>
      <c r="I136" s="241">
        <v>21916.16</v>
      </c>
      <c r="J136" s="151"/>
    </row>
    <row r="137" spans="1:10" x14ac:dyDescent="0.25">
      <c r="A137" s="232"/>
      <c r="B137" s="149">
        <v>149</v>
      </c>
      <c r="C137" s="189" t="s">
        <v>392</v>
      </c>
      <c r="D137" s="232">
        <v>2</v>
      </c>
      <c r="E137" s="228" t="s">
        <v>393</v>
      </c>
      <c r="F137" s="232" t="s">
        <v>12</v>
      </c>
      <c r="G137" s="232" t="s">
        <v>394</v>
      </c>
      <c r="H137" s="232"/>
      <c r="I137" s="241">
        <v>289774</v>
      </c>
      <c r="J137" s="151"/>
    </row>
    <row r="138" spans="1:10" x14ac:dyDescent="0.25">
      <c r="A138" s="232"/>
      <c r="B138" s="149">
        <v>149</v>
      </c>
      <c r="C138" s="65" t="s">
        <v>395</v>
      </c>
      <c r="D138" s="232">
        <v>10</v>
      </c>
      <c r="E138" s="228" t="s">
        <v>396</v>
      </c>
      <c r="F138" s="232" t="s">
        <v>12</v>
      </c>
      <c r="G138" s="232" t="s">
        <v>397</v>
      </c>
      <c r="H138" s="232"/>
      <c r="I138" s="241">
        <v>15000</v>
      </c>
      <c r="J138" s="151"/>
    </row>
    <row r="139" spans="1:10" x14ac:dyDescent="0.25">
      <c r="A139" s="232"/>
      <c r="B139" s="149">
        <v>149</v>
      </c>
      <c r="C139" s="65" t="s">
        <v>398</v>
      </c>
      <c r="D139" s="232">
        <v>30</v>
      </c>
      <c r="E139" s="228" t="s">
        <v>399</v>
      </c>
      <c r="F139" s="232" t="s">
        <v>12</v>
      </c>
      <c r="G139" s="232" t="s">
        <v>400</v>
      </c>
      <c r="H139" s="232"/>
      <c r="I139" s="241">
        <v>13440</v>
      </c>
      <c r="J139" s="151"/>
    </row>
    <row r="140" spans="1:10" ht="24" x14ac:dyDescent="0.25">
      <c r="A140" s="232"/>
      <c r="B140" s="149">
        <v>149</v>
      </c>
      <c r="C140" s="65" t="s">
        <v>401</v>
      </c>
      <c r="D140" s="232">
        <v>1</v>
      </c>
      <c r="E140" s="228" t="s">
        <v>402</v>
      </c>
      <c r="F140" s="232" t="s">
        <v>403</v>
      </c>
      <c r="G140" s="232" t="s">
        <v>404</v>
      </c>
      <c r="H140" s="232"/>
      <c r="I140" s="241">
        <v>604476</v>
      </c>
      <c r="J140" s="151"/>
    </row>
    <row r="141" spans="1:10" x14ac:dyDescent="0.25">
      <c r="A141" s="232"/>
      <c r="B141" s="149">
        <v>149</v>
      </c>
      <c r="C141" s="65" t="s">
        <v>405</v>
      </c>
      <c r="D141" s="232">
        <v>30</v>
      </c>
      <c r="E141" s="228" t="s">
        <v>406</v>
      </c>
      <c r="F141" s="232" t="s">
        <v>12</v>
      </c>
      <c r="G141" s="232" t="s">
        <v>407</v>
      </c>
      <c r="H141" s="232"/>
      <c r="I141" s="241">
        <v>10500</v>
      </c>
      <c r="J141" s="151"/>
    </row>
    <row r="142" spans="1:10" x14ac:dyDescent="0.25">
      <c r="A142" s="232"/>
      <c r="B142" s="149">
        <v>149</v>
      </c>
      <c r="C142" s="190" t="s">
        <v>408</v>
      </c>
      <c r="D142" s="232">
        <v>250</v>
      </c>
      <c r="E142" s="228" t="s">
        <v>129</v>
      </c>
      <c r="F142" s="232" t="s">
        <v>12</v>
      </c>
      <c r="G142" s="232" t="s">
        <v>409</v>
      </c>
      <c r="H142" s="232"/>
      <c r="I142" s="241">
        <v>12995</v>
      </c>
      <c r="J142" s="151"/>
    </row>
    <row r="143" spans="1:10" x14ac:dyDescent="0.25">
      <c r="A143" s="232"/>
      <c r="B143" s="149">
        <v>149</v>
      </c>
      <c r="C143" s="65" t="s">
        <v>410</v>
      </c>
      <c r="D143" s="232">
        <v>100</v>
      </c>
      <c r="E143" s="228" t="s">
        <v>133</v>
      </c>
      <c r="F143" s="232" t="s">
        <v>12</v>
      </c>
      <c r="G143" s="232" t="s">
        <v>411</v>
      </c>
      <c r="H143" s="232"/>
      <c r="I143" s="241">
        <v>12208</v>
      </c>
      <c r="J143" s="151"/>
    </row>
    <row r="144" spans="1:10" x14ac:dyDescent="0.25">
      <c r="A144" s="232"/>
      <c r="B144" s="149">
        <v>149</v>
      </c>
      <c r="C144" s="65" t="s">
        <v>412</v>
      </c>
      <c r="D144" s="232"/>
      <c r="E144" s="228" t="s">
        <v>413</v>
      </c>
      <c r="F144" s="232" t="s">
        <v>12</v>
      </c>
      <c r="G144" s="232" t="s">
        <v>414</v>
      </c>
      <c r="H144" s="232"/>
      <c r="I144" s="241">
        <v>395600</v>
      </c>
      <c r="J144" s="151"/>
    </row>
    <row r="145" spans="1:10" x14ac:dyDescent="0.25">
      <c r="A145" s="232"/>
      <c r="B145" s="149">
        <v>149</v>
      </c>
      <c r="C145" s="65" t="s">
        <v>415</v>
      </c>
      <c r="D145" s="232">
        <v>180</v>
      </c>
      <c r="E145" s="228" t="s">
        <v>133</v>
      </c>
      <c r="F145" s="232" t="s">
        <v>12</v>
      </c>
      <c r="G145" s="232" t="s">
        <v>416</v>
      </c>
      <c r="H145" s="232"/>
      <c r="I145" s="241">
        <v>55641.599999999999</v>
      </c>
      <c r="J145" s="151"/>
    </row>
    <row r="146" spans="1:10" x14ac:dyDescent="0.25">
      <c r="A146" s="232"/>
      <c r="B146" s="149">
        <v>149</v>
      </c>
      <c r="C146" s="65" t="s">
        <v>417</v>
      </c>
      <c r="D146" s="232">
        <v>180</v>
      </c>
      <c r="E146" s="228" t="s">
        <v>418</v>
      </c>
      <c r="F146" s="232" t="s">
        <v>12</v>
      </c>
      <c r="G146" s="232" t="s">
        <v>419</v>
      </c>
      <c r="H146" s="232"/>
      <c r="I146" s="241">
        <v>33102</v>
      </c>
      <c r="J146" s="151"/>
    </row>
    <row r="147" spans="1:10" x14ac:dyDescent="0.25">
      <c r="A147" s="232"/>
      <c r="B147" s="149">
        <v>149</v>
      </c>
      <c r="C147" s="135" t="s">
        <v>422</v>
      </c>
      <c r="D147" s="232">
        <v>2</v>
      </c>
      <c r="E147" s="228" t="s">
        <v>406</v>
      </c>
      <c r="F147" s="232" t="s">
        <v>12</v>
      </c>
      <c r="G147" s="232" t="s">
        <v>423</v>
      </c>
      <c r="H147" s="232"/>
      <c r="I147" s="241">
        <v>12000</v>
      </c>
      <c r="J147" s="151"/>
    </row>
    <row r="148" spans="1:10" x14ac:dyDescent="0.25">
      <c r="A148" s="232"/>
      <c r="B148" s="149">
        <v>149</v>
      </c>
      <c r="C148" s="131" t="s">
        <v>424</v>
      </c>
      <c r="D148" s="232">
        <v>70</v>
      </c>
      <c r="E148" s="228" t="s">
        <v>425</v>
      </c>
      <c r="F148" s="232" t="s">
        <v>12</v>
      </c>
      <c r="G148" s="232" t="s">
        <v>426</v>
      </c>
      <c r="H148" s="232"/>
      <c r="I148" s="241">
        <v>26264</v>
      </c>
      <c r="J148" s="151"/>
    </row>
    <row r="149" spans="1:10" x14ac:dyDescent="0.25">
      <c r="A149" s="232"/>
      <c r="B149" s="149">
        <v>149</v>
      </c>
      <c r="C149" s="65" t="s">
        <v>427</v>
      </c>
      <c r="D149" s="232">
        <v>70</v>
      </c>
      <c r="E149" s="228" t="s">
        <v>399</v>
      </c>
      <c r="F149" s="232" t="s">
        <v>12</v>
      </c>
      <c r="G149" s="232" t="s">
        <v>428</v>
      </c>
      <c r="H149" s="232"/>
      <c r="I149" s="241">
        <v>33320</v>
      </c>
      <c r="J149" s="151"/>
    </row>
    <row r="150" spans="1:10" ht="24" x14ac:dyDescent="0.25">
      <c r="A150" s="232"/>
      <c r="B150" s="149">
        <v>149</v>
      </c>
      <c r="C150" s="65" t="s">
        <v>429</v>
      </c>
      <c r="D150" s="232">
        <v>700</v>
      </c>
      <c r="E150" s="228" t="s">
        <v>129</v>
      </c>
      <c r="F150" s="232" t="s">
        <v>12</v>
      </c>
      <c r="G150" s="232" t="s">
        <v>430</v>
      </c>
      <c r="H150" s="232"/>
      <c r="I150" s="241">
        <v>103586</v>
      </c>
      <c r="J150" s="151"/>
    </row>
    <row r="151" spans="1:10" ht="48" x14ac:dyDescent="0.25">
      <c r="A151" s="232"/>
      <c r="B151" s="149">
        <v>149</v>
      </c>
      <c r="C151" s="65" t="s">
        <v>431</v>
      </c>
      <c r="D151" s="232">
        <v>5</v>
      </c>
      <c r="E151" s="228" t="s">
        <v>432</v>
      </c>
      <c r="F151" s="232" t="s">
        <v>371</v>
      </c>
      <c r="G151" s="232" t="s">
        <v>433</v>
      </c>
      <c r="H151" s="232"/>
      <c r="I151" s="241">
        <v>9878400</v>
      </c>
      <c r="J151" s="151"/>
    </row>
    <row r="152" spans="1:10" ht="24" x14ac:dyDescent="0.25">
      <c r="A152" s="232"/>
      <c r="B152" s="149">
        <v>149</v>
      </c>
      <c r="C152" s="65" t="s">
        <v>420</v>
      </c>
      <c r="D152" s="232">
        <v>180</v>
      </c>
      <c r="E152" s="228" t="s">
        <v>399</v>
      </c>
      <c r="F152" s="232" t="s">
        <v>12</v>
      </c>
      <c r="G152" s="232" t="s">
        <v>421</v>
      </c>
      <c r="H152" s="232"/>
      <c r="I152" s="241">
        <v>105840</v>
      </c>
      <c r="J152" s="151"/>
    </row>
    <row r="153" spans="1:10" x14ac:dyDescent="0.25">
      <c r="A153" s="232"/>
      <c r="B153" s="232">
        <v>149</v>
      </c>
      <c r="C153" s="190" t="s">
        <v>531</v>
      </c>
      <c r="D153" s="232">
        <v>1000</v>
      </c>
      <c r="E153" s="228" t="s">
        <v>532</v>
      </c>
      <c r="F153" s="232" t="s">
        <v>12</v>
      </c>
      <c r="G153" s="232" t="s">
        <v>533</v>
      </c>
      <c r="H153" s="232"/>
      <c r="I153" s="241">
        <v>188000</v>
      </c>
      <c r="J153" s="151"/>
    </row>
    <row r="154" spans="1:10" x14ac:dyDescent="0.25">
      <c r="A154" s="232"/>
      <c r="B154" s="182"/>
      <c r="C154" s="65"/>
      <c r="D154" s="232"/>
      <c r="E154" s="228"/>
      <c r="F154" s="232"/>
      <c r="G154" s="232"/>
      <c r="H154" s="232"/>
      <c r="I154" s="241"/>
      <c r="J154" s="151"/>
    </row>
    <row r="155" spans="1:10" x14ac:dyDescent="0.25">
      <c r="A155" s="232"/>
      <c r="B155" s="182"/>
      <c r="C155" s="65"/>
      <c r="D155" s="232"/>
      <c r="E155" s="228"/>
      <c r="F155" s="232"/>
      <c r="G155" s="232"/>
      <c r="H155" s="232"/>
      <c r="I155" s="241"/>
      <c r="J155" s="151"/>
    </row>
    <row r="156" spans="1:10" x14ac:dyDescent="0.25">
      <c r="A156" s="232"/>
      <c r="B156" s="182"/>
      <c r="C156" s="65"/>
      <c r="D156" s="232"/>
      <c r="E156" s="228"/>
      <c r="F156" s="232"/>
      <c r="G156" s="232"/>
      <c r="H156" s="232"/>
      <c r="I156" s="241"/>
      <c r="J156" s="151"/>
    </row>
    <row r="157" spans="1:10" x14ac:dyDescent="0.25">
      <c r="A157" s="232"/>
      <c r="B157" s="182"/>
      <c r="C157" s="65"/>
      <c r="D157" s="232"/>
      <c r="E157" s="228"/>
      <c r="F157" s="232"/>
      <c r="G157" s="232"/>
      <c r="H157" s="232"/>
      <c r="I157" s="241"/>
      <c r="J157" s="151"/>
    </row>
    <row r="158" spans="1:10" x14ac:dyDescent="0.25">
      <c r="A158" s="232"/>
      <c r="B158" s="182"/>
      <c r="C158" s="65"/>
      <c r="D158" s="232"/>
      <c r="E158" s="228"/>
      <c r="F158" s="232"/>
      <c r="G158" s="232"/>
      <c r="H158" s="232"/>
      <c r="I158" s="241"/>
      <c r="J158" s="151"/>
    </row>
    <row r="159" spans="1:10" s="159" customFormat="1" x14ac:dyDescent="0.25">
      <c r="A159" s="226">
        <v>22</v>
      </c>
      <c r="B159" s="227"/>
      <c r="C159" s="65"/>
      <c r="D159" s="227"/>
      <c r="E159" s="155"/>
      <c r="F159" s="156"/>
      <c r="G159" s="156"/>
      <c r="H159" s="156"/>
      <c r="I159" s="191">
        <f>SUM(I111:I158)</f>
        <v>12653044.16</v>
      </c>
      <c r="J159" s="185"/>
    </row>
    <row r="160" spans="1:10" s="159" customFormat="1" ht="48" x14ac:dyDescent="0.25">
      <c r="A160" s="226"/>
      <c r="B160" s="227"/>
      <c r="C160" s="228" t="s">
        <v>156</v>
      </c>
      <c r="D160" s="150">
        <v>1</v>
      </c>
      <c r="E160" s="228" t="s">
        <v>157</v>
      </c>
      <c r="F160" s="232" t="s">
        <v>158</v>
      </c>
      <c r="G160" s="192" t="s">
        <v>159</v>
      </c>
      <c r="H160" s="192"/>
      <c r="I160" s="241">
        <v>1236471</v>
      </c>
      <c r="J160" s="151"/>
    </row>
    <row r="161" spans="1:10" ht="36" x14ac:dyDescent="0.25">
      <c r="A161" s="232">
        <v>1</v>
      </c>
      <c r="B161" s="149">
        <v>151</v>
      </c>
      <c r="C161" s="228" t="s">
        <v>160</v>
      </c>
      <c r="D161" s="150">
        <v>1</v>
      </c>
      <c r="E161" s="228" t="s">
        <v>161</v>
      </c>
      <c r="F161" s="232" t="s">
        <v>158</v>
      </c>
      <c r="G161" s="150" t="s">
        <v>162</v>
      </c>
      <c r="H161" s="150"/>
      <c r="I161" s="241">
        <v>10000000</v>
      </c>
      <c r="J161" s="151"/>
    </row>
    <row r="162" spans="1:10" x14ac:dyDescent="0.25">
      <c r="A162" s="232"/>
      <c r="B162" s="149">
        <v>151</v>
      </c>
      <c r="C162" s="228" t="s">
        <v>437</v>
      </c>
      <c r="D162" s="150">
        <v>1</v>
      </c>
      <c r="E162" s="153" t="s">
        <v>438</v>
      </c>
      <c r="F162" s="232" t="s">
        <v>158</v>
      </c>
      <c r="G162" s="150" t="s">
        <v>439</v>
      </c>
      <c r="H162" s="150"/>
      <c r="I162" s="241">
        <v>813791.04</v>
      </c>
      <c r="J162" s="151"/>
    </row>
    <row r="163" spans="1:10" ht="60" x14ac:dyDescent="0.25">
      <c r="A163" s="232">
        <v>2</v>
      </c>
      <c r="B163" s="149">
        <v>151</v>
      </c>
      <c r="C163" s="228" t="s">
        <v>163</v>
      </c>
      <c r="D163" s="150">
        <v>1</v>
      </c>
      <c r="E163" s="153" t="s">
        <v>164</v>
      </c>
      <c r="F163" s="232" t="s">
        <v>12</v>
      </c>
      <c r="G163" s="178" t="s">
        <v>165</v>
      </c>
      <c r="H163" s="178"/>
      <c r="I163" s="241">
        <v>300000</v>
      </c>
      <c r="J163" s="151"/>
    </row>
    <row r="164" spans="1:10" s="159" customFormat="1" x14ac:dyDescent="0.25">
      <c r="A164" s="226"/>
      <c r="B164" s="227">
        <v>151</v>
      </c>
      <c r="C164" s="228"/>
      <c r="D164" s="184"/>
      <c r="E164" s="155"/>
      <c r="F164" s="156"/>
      <c r="G164" s="156"/>
      <c r="H164" s="156"/>
      <c r="I164" s="191">
        <f>I163+I162+I161+I160</f>
        <v>12350262.039999999</v>
      </c>
      <c r="J164" s="185"/>
    </row>
    <row r="165" spans="1:10" s="159" customFormat="1" ht="24" x14ac:dyDescent="0.25">
      <c r="A165" s="226">
        <v>1</v>
      </c>
      <c r="B165" s="193">
        <v>152</v>
      </c>
      <c r="C165" s="228" t="s">
        <v>166</v>
      </c>
      <c r="D165" s="150">
        <v>1</v>
      </c>
      <c r="E165" s="153" t="s">
        <v>167</v>
      </c>
      <c r="F165" s="232" t="s">
        <v>158</v>
      </c>
      <c r="G165" s="150" t="s">
        <v>168</v>
      </c>
      <c r="H165" s="150"/>
      <c r="I165" s="241">
        <v>650000</v>
      </c>
      <c r="J165" s="151"/>
    </row>
    <row r="166" spans="1:10" x14ac:dyDescent="0.25">
      <c r="A166" s="232">
        <v>2</v>
      </c>
      <c r="B166" s="152">
        <v>152</v>
      </c>
      <c r="C166" s="228" t="s">
        <v>169</v>
      </c>
      <c r="D166" s="150">
        <v>1</v>
      </c>
      <c r="E166" s="153" t="s">
        <v>170</v>
      </c>
      <c r="F166" s="232" t="s">
        <v>158</v>
      </c>
      <c r="G166" s="150" t="s">
        <v>171</v>
      </c>
      <c r="H166" s="150"/>
      <c r="I166" s="241">
        <v>120000</v>
      </c>
      <c r="J166" s="151"/>
    </row>
    <row r="167" spans="1:10" x14ac:dyDescent="0.25">
      <c r="A167" s="232">
        <v>3</v>
      </c>
      <c r="B167" s="149">
        <v>152</v>
      </c>
      <c r="C167" s="228" t="s">
        <v>172</v>
      </c>
      <c r="D167" s="150">
        <v>1</v>
      </c>
      <c r="E167" s="194" t="s">
        <v>173</v>
      </c>
      <c r="F167" s="232" t="s">
        <v>12</v>
      </c>
      <c r="G167" s="232" t="s">
        <v>174</v>
      </c>
      <c r="H167" s="232"/>
      <c r="I167" s="241">
        <v>581614.30000000005</v>
      </c>
      <c r="J167" s="151"/>
    </row>
    <row r="168" spans="1:10" ht="24" x14ac:dyDescent="0.25">
      <c r="A168" s="232">
        <v>4</v>
      </c>
      <c r="B168" s="149">
        <v>152</v>
      </c>
      <c r="C168" s="228" t="s">
        <v>175</v>
      </c>
      <c r="D168" s="177">
        <v>1</v>
      </c>
      <c r="E168" s="195" t="s">
        <v>176</v>
      </c>
      <c r="F168" s="232" t="s">
        <v>158</v>
      </c>
      <c r="G168" s="232" t="s">
        <v>177</v>
      </c>
      <c r="H168" s="232"/>
      <c r="I168" s="241">
        <v>60000</v>
      </c>
      <c r="J168" s="151"/>
    </row>
    <row r="169" spans="1:10" x14ac:dyDescent="0.25">
      <c r="A169" s="232"/>
      <c r="B169" s="149">
        <v>152</v>
      </c>
      <c r="D169" s="184"/>
      <c r="E169" s="155"/>
      <c r="F169" s="156"/>
      <c r="G169" s="156"/>
      <c r="H169" s="156"/>
      <c r="I169" s="191">
        <f>I168+I167+I166+I165</f>
        <v>1411614.3</v>
      </c>
      <c r="J169" s="185"/>
    </row>
    <row r="170" spans="1:10" s="159" customFormat="1" ht="36" x14ac:dyDescent="0.25">
      <c r="A170" s="226">
        <v>1</v>
      </c>
      <c r="B170" s="156">
        <v>153</v>
      </c>
      <c r="C170" s="228" t="s">
        <v>178</v>
      </c>
      <c r="D170" s="177">
        <v>1</v>
      </c>
      <c r="E170" s="153" t="s">
        <v>179</v>
      </c>
      <c r="F170" s="232" t="s">
        <v>12</v>
      </c>
      <c r="G170" s="232" t="s">
        <v>180</v>
      </c>
      <c r="H170" s="232"/>
      <c r="I170" s="241">
        <v>1484400</v>
      </c>
      <c r="J170" s="151"/>
    </row>
    <row r="171" spans="1:10" ht="36" x14ac:dyDescent="0.25">
      <c r="A171" s="232">
        <v>2</v>
      </c>
      <c r="B171" s="156">
        <v>153</v>
      </c>
      <c r="C171" s="228" t="s">
        <v>181</v>
      </c>
      <c r="D171" s="177">
        <v>1</v>
      </c>
      <c r="E171" s="228" t="s">
        <v>179</v>
      </c>
      <c r="F171" s="232" t="s">
        <v>12</v>
      </c>
      <c r="G171" s="232" t="s">
        <v>182</v>
      </c>
      <c r="H171" s="232"/>
      <c r="I171" s="241">
        <v>1460400</v>
      </c>
      <c r="J171" s="151"/>
    </row>
    <row r="172" spans="1:10" ht="24" x14ac:dyDescent="0.25">
      <c r="A172" s="232">
        <v>1</v>
      </c>
      <c r="B172" s="149">
        <v>159</v>
      </c>
      <c r="C172" s="130" t="s">
        <v>183</v>
      </c>
      <c r="D172" s="150">
        <v>1</v>
      </c>
      <c r="E172" s="153" t="s">
        <v>184</v>
      </c>
      <c r="F172" s="232" t="s">
        <v>12</v>
      </c>
      <c r="G172" s="232" t="s">
        <v>185</v>
      </c>
      <c r="H172" s="232"/>
      <c r="I172" s="241">
        <v>392000</v>
      </c>
      <c r="J172" s="151"/>
    </row>
    <row r="173" spans="1:10" ht="24" x14ac:dyDescent="0.25">
      <c r="A173" s="232">
        <v>2</v>
      </c>
      <c r="B173" s="149">
        <v>159</v>
      </c>
      <c r="C173" s="130" t="s">
        <v>186</v>
      </c>
      <c r="D173" s="150">
        <v>1</v>
      </c>
      <c r="E173" s="187" t="s">
        <v>187</v>
      </c>
      <c r="F173" s="232" t="s">
        <v>188</v>
      </c>
      <c r="G173" s="232" t="s">
        <v>189</v>
      </c>
      <c r="H173" s="232"/>
      <c r="I173" s="241">
        <v>3175000</v>
      </c>
      <c r="J173" s="151"/>
    </row>
    <row r="174" spans="1:10" ht="24" x14ac:dyDescent="0.25">
      <c r="A174" s="232">
        <v>3</v>
      </c>
      <c r="B174" s="149">
        <v>159</v>
      </c>
      <c r="C174" s="130" t="s">
        <v>190</v>
      </c>
      <c r="D174" s="150">
        <v>1</v>
      </c>
      <c r="E174" s="153" t="s">
        <v>191</v>
      </c>
      <c r="F174" s="232" t="s">
        <v>158</v>
      </c>
      <c r="G174" s="232" t="s">
        <v>192</v>
      </c>
      <c r="H174" s="232"/>
      <c r="I174" s="241">
        <v>269900</v>
      </c>
      <c r="J174" s="151"/>
    </row>
    <row r="175" spans="1:10" ht="24" x14ac:dyDescent="0.25">
      <c r="A175" s="232">
        <v>4</v>
      </c>
      <c r="B175" s="149">
        <v>159</v>
      </c>
      <c r="C175" s="130" t="s">
        <v>193</v>
      </c>
      <c r="D175" s="150">
        <v>1</v>
      </c>
      <c r="E175" s="153" t="s">
        <v>194</v>
      </c>
      <c r="F175" s="232" t="s">
        <v>158</v>
      </c>
      <c r="G175" s="232" t="s">
        <v>352</v>
      </c>
      <c r="H175" s="232"/>
      <c r="I175" s="241">
        <v>600000</v>
      </c>
      <c r="J175" s="151"/>
    </row>
    <row r="176" spans="1:10" s="201" customFormat="1" ht="36" x14ac:dyDescent="0.25">
      <c r="A176" s="196">
        <v>7</v>
      </c>
      <c r="B176" s="197">
        <v>159</v>
      </c>
      <c r="C176" s="130" t="s">
        <v>195</v>
      </c>
      <c r="D176" s="198">
        <v>1</v>
      </c>
      <c r="E176" s="199" t="s">
        <v>196</v>
      </c>
      <c r="F176" s="196" t="s">
        <v>12</v>
      </c>
      <c r="G176" s="196" t="s">
        <v>197</v>
      </c>
      <c r="H176" s="196"/>
      <c r="I176" s="248">
        <v>800000</v>
      </c>
      <c r="J176" s="200"/>
    </row>
    <row r="177" spans="1:10" ht="48" x14ac:dyDescent="0.25">
      <c r="A177" s="232">
        <v>8</v>
      </c>
      <c r="B177" s="149">
        <v>159</v>
      </c>
      <c r="C177" s="130" t="s">
        <v>198</v>
      </c>
      <c r="D177" s="150">
        <v>1</v>
      </c>
      <c r="E177" s="228" t="s">
        <v>199</v>
      </c>
      <c r="F177" s="232" t="s">
        <v>158</v>
      </c>
      <c r="G177" s="232" t="s">
        <v>200</v>
      </c>
      <c r="H177" s="232"/>
      <c r="I177" s="241">
        <v>290000</v>
      </c>
      <c r="J177" s="151"/>
    </row>
    <row r="178" spans="1:10" ht="24" x14ac:dyDescent="0.25">
      <c r="A178" s="232">
        <v>10</v>
      </c>
      <c r="B178" s="149">
        <v>159</v>
      </c>
      <c r="C178" s="130" t="s">
        <v>201</v>
      </c>
      <c r="D178" s="177">
        <v>1</v>
      </c>
      <c r="E178" s="228" t="s">
        <v>202</v>
      </c>
      <c r="F178" s="232" t="s">
        <v>158</v>
      </c>
      <c r="G178" s="232" t="s">
        <v>203</v>
      </c>
      <c r="H178" s="232"/>
      <c r="I178" s="241">
        <v>5460000</v>
      </c>
      <c r="J178" s="151"/>
    </row>
    <row r="179" spans="1:10" ht="72" x14ac:dyDescent="0.25">
      <c r="A179" s="232">
        <v>12</v>
      </c>
      <c r="B179" s="149">
        <v>159</v>
      </c>
      <c r="C179" s="130" t="s">
        <v>204</v>
      </c>
      <c r="D179" s="150">
        <v>1</v>
      </c>
      <c r="E179" s="65" t="s">
        <v>205</v>
      </c>
      <c r="F179" s="232" t="s">
        <v>158</v>
      </c>
      <c r="G179" s="232" t="s">
        <v>206</v>
      </c>
      <c r="H179" s="232"/>
      <c r="I179" s="241">
        <v>1008000</v>
      </c>
      <c r="J179" s="151"/>
    </row>
    <row r="180" spans="1:10" ht="24" x14ac:dyDescent="0.25">
      <c r="A180" s="232"/>
      <c r="B180" s="149">
        <v>159</v>
      </c>
      <c r="C180" s="130" t="s">
        <v>207</v>
      </c>
      <c r="D180" s="150">
        <v>1</v>
      </c>
      <c r="E180" s="228" t="s">
        <v>208</v>
      </c>
      <c r="F180" s="232" t="s">
        <v>158</v>
      </c>
      <c r="G180" s="232" t="s">
        <v>209</v>
      </c>
      <c r="H180" s="232"/>
      <c r="I180" s="151">
        <v>220000</v>
      </c>
      <c r="J180" s="237"/>
    </row>
    <row r="181" spans="1:10" ht="24" x14ac:dyDescent="0.25">
      <c r="A181" s="232">
        <v>13</v>
      </c>
      <c r="B181" s="149">
        <v>159</v>
      </c>
      <c r="C181" s="130" t="s">
        <v>210</v>
      </c>
      <c r="D181" s="177">
        <v>1</v>
      </c>
      <c r="E181" s="65" t="s">
        <v>211</v>
      </c>
      <c r="F181" s="232" t="s">
        <v>158</v>
      </c>
      <c r="G181" s="232" t="s">
        <v>212</v>
      </c>
      <c r="H181" s="232"/>
      <c r="I181" s="151">
        <v>30000</v>
      </c>
      <c r="J181" s="237"/>
    </row>
    <row r="182" spans="1:10" ht="36" x14ac:dyDescent="0.25">
      <c r="A182" s="232">
        <v>14</v>
      </c>
      <c r="B182" s="149">
        <v>159</v>
      </c>
      <c r="C182" s="130" t="s">
        <v>213</v>
      </c>
      <c r="D182" s="177">
        <v>1</v>
      </c>
      <c r="E182" s="153" t="s">
        <v>214</v>
      </c>
      <c r="F182" s="232" t="s">
        <v>158</v>
      </c>
      <c r="G182" s="232" t="s">
        <v>215</v>
      </c>
      <c r="H182" s="232"/>
      <c r="I182" s="151">
        <v>220000</v>
      </c>
      <c r="J182" s="237"/>
    </row>
    <row r="183" spans="1:10" ht="24" x14ac:dyDescent="0.25">
      <c r="A183" s="215">
        <v>23</v>
      </c>
      <c r="B183" s="231">
        <v>159</v>
      </c>
      <c r="C183" s="130" t="s">
        <v>216</v>
      </c>
      <c r="D183" s="202">
        <v>1</v>
      </c>
      <c r="E183" s="194" t="s">
        <v>217</v>
      </c>
      <c r="F183" s="215" t="s">
        <v>12</v>
      </c>
      <c r="G183" s="215" t="s">
        <v>218</v>
      </c>
      <c r="H183" s="215"/>
      <c r="I183" s="221">
        <v>1000000</v>
      </c>
      <c r="J183" s="237"/>
    </row>
    <row r="184" spans="1:10" ht="36" x14ac:dyDescent="0.25">
      <c r="A184" s="232"/>
      <c r="B184" s="149">
        <v>159</v>
      </c>
      <c r="C184" s="130" t="s">
        <v>216</v>
      </c>
      <c r="D184" s="177">
        <v>1</v>
      </c>
      <c r="E184" s="228" t="s">
        <v>219</v>
      </c>
      <c r="F184" s="232" t="s">
        <v>158</v>
      </c>
      <c r="G184" s="232" t="s">
        <v>220</v>
      </c>
      <c r="H184" s="232"/>
      <c r="I184" s="151">
        <v>1022880</v>
      </c>
      <c r="J184" s="237"/>
    </row>
    <row r="185" spans="1:10" ht="36" x14ac:dyDescent="0.25">
      <c r="A185" s="232"/>
      <c r="B185" s="149">
        <v>159</v>
      </c>
      <c r="C185" s="130" t="s">
        <v>221</v>
      </c>
      <c r="D185" s="177">
        <v>1</v>
      </c>
      <c r="E185" s="228" t="s">
        <v>222</v>
      </c>
      <c r="F185" s="232" t="s">
        <v>12</v>
      </c>
      <c r="G185" s="232" t="s">
        <v>223</v>
      </c>
      <c r="H185" s="232"/>
      <c r="I185" s="151">
        <v>59000</v>
      </c>
      <c r="J185" s="237"/>
    </row>
    <row r="186" spans="1:10" ht="24" x14ac:dyDescent="0.25">
      <c r="A186" s="232"/>
      <c r="B186" s="228">
        <v>159</v>
      </c>
      <c r="C186" s="65" t="s">
        <v>323</v>
      </c>
      <c r="D186" s="228">
        <v>1</v>
      </c>
      <c r="E186" s="228" t="s">
        <v>324</v>
      </c>
      <c r="F186" s="228" t="s">
        <v>158</v>
      </c>
      <c r="G186" s="228" t="s">
        <v>325</v>
      </c>
      <c r="H186" s="228"/>
      <c r="I186" s="203">
        <v>45000</v>
      </c>
      <c r="J186" s="239"/>
    </row>
    <row r="187" spans="1:10" x14ac:dyDescent="0.25">
      <c r="A187" s="232"/>
      <c r="B187" s="228">
        <v>159</v>
      </c>
      <c r="C187" s="131" t="s">
        <v>326</v>
      </c>
      <c r="D187" s="228">
        <v>1</v>
      </c>
      <c r="E187" s="228" t="s">
        <v>327</v>
      </c>
      <c r="F187" s="228" t="s">
        <v>158</v>
      </c>
      <c r="G187" s="228" t="s">
        <v>328</v>
      </c>
      <c r="H187" s="228"/>
      <c r="I187" s="203">
        <v>360000</v>
      </c>
      <c r="J187" s="239"/>
    </row>
    <row r="188" spans="1:10" ht="36" x14ac:dyDescent="0.25">
      <c r="A188" s="232"/>
      <c r="B188" s="228">
        <v>159</v>
      </c>
      <c r="C188" s="65" t="s">
        <v>329</v>
      </c>
      <c r="D188" s="228">
        <v>1</v>
      </c>
      <c r="E188" s="228" t="s">
        <v>219</v>
      </c>
      <c r="F188" s="228" t="s">
        <v>158</v>
      </c>
      <c r="G188" s="228" t="s">
        <v>330</v>
      </c>
      <c r="H188" s="228"/>
      <c r="I188" s="203">
        <v>32480</v>
      </c>
      <c r="J188" s="239"/>
    </row>
    <row r="189" spans="1:10" x14ac:dyDescent="0.25">
      <c r="A189" s="232"/>
      <c r="B189" s="228">
        <v>159</v>
      </c>
      <c r="C189" s="131" t="s">
        <v>331</v>
      </c>
      <c r="D189" s="228">
        <v>1</v>
      </c>
      <c r="E189" s="228" t="s">
        <v>332</v>
      </c>
      <c r="F189" s="228" t="s">
        <v>158</v>
      </c>
      <c r="G189" s="228" t="s">
        <v>333</v>
      </c>
      <c r="H189" s="228"/>
      <c r="I189" s="203">
        <v>235200</v>
      </c>
      <c r="J189" s="239"/>
    </row>
    <row r="190" spans="1:10" x14ac:dyDescent="0.25">
      <c r="A190" s="232"/>
      <c r="B190" s="228">
        <v>159</v>
      </c>
      <c r="C190" s="131" t="s">
        <v>334</v>
      </c>
      <c r="D190" s="228">
        <v>1</v>
      </c>
      <c r="E190" s="228" t="s">
        <v>335</v>
      </c>
      <c r="F190" s="228" t="s">
        <v>158</v>
      </c>
      <c r="G190" s="228" t="s">
        <v>336</v>
      </c>
      <c r="H190" s="228"/>
      <c r="I190" s="203">
        <v>110000</v>
      </c>
      <c r="J190" s="239"/>
    </row>
    <row r="191" spans="1:10" ht="48" x14ac:dyDescent="0.25">
      <c r="A191" s="232"/>
      <c r="B191" s="228">
        <v>159</v>
      </c>
      <c r="C191" s="65" t="s">
        <v>337</v>
      </c>
      <c r="D191" s="228">
        <v>1</v>
      </c>
      <c r="E191" s="228" t="s">
        <v>338</v>
      </c>
      <c r="F191" s="228" t="s">
        <v>158</v>
      </c>
      <c r="G191" s="228" t="s">
        <v>339</v>
      </c>
      <c r="H191" s="228"/>
      <c r="I191" s="203">
        <v>457584</v>
      </c>
      <c r="J191" s="239"/>
    </row>
    <row r="192" spans="1:10" ht="36" x14ac:dyDescent="0.25">
      <c r="A192" s="232"/>
      <c r="B192" s="228">
        <v>159</v>
      </c>
      <c r="C192" s="65" t="s">
        <v>340</v>
      </c>
      <c r="D192" s="228">
        <v>1</v>
      </c>
      <c r="E192" s="65" t="s">
        <v>341</v>
      </c>
      <c r="F192" s="228" t="s">
        <v>158</v>
      </c>
      <c r="G192" s="228" t="s">
        <v>342</v>
      </c>
      <c r="H192" s="228"/>
      <c r="I192" s="203">
        <v>156000</v>
      </c>
      <c r="J192" s="239"/>
    </row>
    <row r="193" spans="1:10" ht="24" x14ac:dyDescent="0.25">
      <c r="A193" s="232"/>
      <c r="B193" s="228">
        <v>159</v>
      </c>
      <c r="C193" s="65" t="s">
        <v>343</v>
      </c>
      <c r="D193" s="228">
        <v>1</v>
      </c>
      <c r="E193" s="228" t="s">
        <v>344</v>
      </c>
      <c r="F193" s="228" t="s">
        <v>158</v>
      </c>
      <c r="G193" s="228" t="s">
        <v>345</v>
      </c>
      <c r="H193" s="228"/>
      <c r="I193" s="203">
        <v>15000</v>
      </c>
      <c r="J193" s="239"/>
    </row>
    <row r="194" spans="1:10" ht="36" x14ac:dyDescent="0.25">
      <c r="A194" s="232"/>
      <c r="B194" s="228">
        <v>159</v>
      </c>
      <c r="C194" s="131" t="s">
        <v>346</v>
      </c>
      <c r="D194" s="228">
        <v>1</v>
      </c>
      <c r="E194" s="65" t="s">
        <v>347</v>
      </c>
      <c r="F194" s="228" t="s">
        <v>158</v>
      </c>
      <c r="G194" s="228" t="s">
        <v>348</v>
      </c>
      <c r="H194" s="228"/>
      <c r="I194" s="203">
        <v>15000</v>
      </c>
      <c r="J194" s="239"/>
    </row>
    <row r="195" spans="1:10" ht="48" x14ac:dyDescent="0.25">
      <c r="A195" s="232"/>
      <c r="B195" s="228">
        <v>159</v>
      </c>
      <c r="C195" s="65" t="s">
        <v>349</v>
      </c>
      <c r="D195" s="228">
        <v>1</v>
      </c>
      <c r="E195" s="228" t="s">
        <v>350</v>
      </c>
      <c r="F195" s="228" t="s">
        <v>158</v>
      </c>
      <c r="G195" s="228" t="s">
        <v>351</v>
      </c>
      <c r="H195" s="228"/>
      <c r="I195" s="203">
        <v>198375</v>
      </c>
      <c r="J195" s="239"/>
    </row>
    <row r="196" spans="1:10" ht="36" x14ac:dyDescent="0.25">
      <c r="A196" s="232"/>
      <c r="B196" s="228">
        <v>159</v>
      </c>
      <c r="C196" s="65" t="s">
        <v>353</v>
      </c>
      <c r="D196" s="228">
        <v>1</v>
      </c>
      <c r="E196" s="132" t="s">
        <v>354</v>
      </c>
      <c r="F196" s="228" t="s">
        <v>224</v>
      </c>
      <c r="G196" s="228" t="s">
        <v>355</v>
      </c>
      <c r="H196" s="228"/>
      <c r="I196" s="203">
        <v>2239988.7999999998</v>
      </c>
      <c r="J196" s="239"/>
    </row>
    <row r="197" spans="1:10" ht="48" x14ac:dyDescent="0.25">
      <c r="A197" s="232"/>
      <c r="B197" s="228">
        <v>159</v>
      </c>
      <c r="C197" s="65" t="s">
        <v>356</v>
      </c>
      <c r="D197" s="228">
        <v>1</v>
      </c>
      <c r="E197" s="132" t="s">
        <v>354</v>
      </c>
      <c r="F197" s="228" t="s">
        <v>224</v>
      </c>
      <c r="G197" s="228" t="s">
        <v>357</v>
      </c>
      <c r="H197" s="228"/>
      <c r="I197" s="203">
        <v>3247988.8</v>
      </c>
      <c r="J197" s="239"/>
    </row>
    <row r="198" spans="1:10" x14ac:dyDescent="0.25">
      <c r="A198" s="232"/>
      <c r="B198" s="228">
        <v>159</v>
      </c>
      <c r="C198" s="132" t="s">
        <v>358</v>
      </c>
      <c r="D198" s="228">
        <v>1</v>
      </c>
      <c r="E198" s="228" t="s">
        <v>359</v>
      </c>
      <c r="F198" s="228" t="s">
        <v>158</v>
      </c>
      <c r="G198" s="228" t="s">
        <v>360</v>
      </c>
      <c r="H198" s="228"/>
      <c r="I198" s="203">
        <v>539645</v>
      </c>
      <c r="J198" s="239"/>
    </row>
    <row r="199" spans="1:10" x14ac:dyDescent="0.25">
      <c r="A199" s="232"/>
      <c r="B199" s="228">
        <v>159</v>
      </c>
      <c r="C199" s="131" t="s">
        <v>361</v>
      </c>
      <c r="D199" s="228">
        <v>1</v>
      </c>
      <c r="E199" s="228" t="s">
        <v>362</v>
      </c>
      <c r="F199" s="228" t="s">
        <v>158</v>
      </c>
      <c r="G199" s="228" t="s">
        <v>363</v>
      </c>
      <c r="H199" s="228"/>
      <c r="I199" s="203">
        <v>13440</v>
      </c>
      <c r="J199" s="239"/>
    </row>
    <row r="200" spans="1:10" ht="24" x14ac:dyDescent="0.25">
      <c r="A200" s="232"/>
      <c r="B200" s="228">
        <v>159</v>
      </c>
      <c r="C200" s="65" t="s">
        <v>369</v>
      </c>
      <c r="D200" s="228">
        <v>1</v>
      </c>
      <c r="E200" s="228" t="s">
        <v>370</v>
      </c>
      <c r="F200" s="228" t="s">
        <v>371</v>
      </c>
      <c r="G200" s="228" t="s">
        <v>372</v>
      </c>
      <c r="H200" s="228"/>
      <c r="I200" s="203">
        <v>3684800</v>
      </c>
      <c r="J200" s="239"/>
    </row>
    <row r="201" spans="1:10" ht="36" x14ac:dyDescent="0.25">
      <c r="A201" s="232"/>
      <c r="B201" s="228">
        <v>159</v>
      </c>
      <c r="C201" s="131" t="s">
        <v>373</v>
      </c>
      <c r="D201" s="228">
        <v>1</v>
      </c>
      <c r="E201" s="228" t="s">
        <v>370</v>
      </c>
      <c r="F201" s="228" t="s">
        <v>371</v>
      </c>
      <c r="G201" s="228" t="s">
        <v>374</v>
      </c>
      <c r="H201" s="228"/>
      <c r="I201" s="203">
        <v>750400</v>
      </c>
      <c r="J201" s="239"/>
    </row>
    <row r="202" spans="1:10" ht="36" x14ac:dyDescent="0.25">
      <c r="A202" s="232"/>
      <c r="B202" s="228">
        <v>159</v>
      </c>
      <c r="C202" s="131" t="s">
        <v>375</v>
      </c>
      <c r="D202" s="228">
        <v>1</v>
      </c>
      <c r="E202" s="228" t="s">
        <v>370</v>
      </c>
      <c r="F202" s="228" t="s">
        <v>371</v>
      </c>
      <c r="G202" s="228" t="s">
        <v>376</v>
      </c>
      <c r="H202" s="228"/>
      <c r="I202" s="203">
        <v>5154990.4000000004</v>
      </c>
      <c r="J202" s="239"/>
    </row>
    <row r="203" spans="1:10" ht="24" x14ac:dyDescent="0.25">
      <c r="A203" s="232"/>
      <c r="B203" s="228">
        <v>159</v>
      </c>
      <c r="C203" s="131" t="s">
        <v>377</v>
      </c>
      <c r="D203" s="228">
        <v>1</v>
      </c>
      <c r="E203" s="218" t="s">
        <v>378</v>
      </c>
      <c r="F203" s="228" t="s">
        <v>158</v>
      </c>
      <c r="G203" s="228" t="s">
        <v>379</v>
      </c>
      <c r="H203" s="228"/>
      <c r="I203" s="203">
        <v>495890</v>
      </c>
      <c r="J203" s="239"/>
    </row>
    <row r="204" spans="1:10" ht="36" x14ac:dyDescent="0.25">
      <c r="A204" s="232"/>
      <c r="B204" s="228">
        <v>159</v>
      </c>
      <c r="C204" s="136" t="s">
        <v>534</v>
      </c>
      <c r="D204" s="228">
        <v>1</v>
      </c>
      <c r="E204" s="137" t="s">
        <v>535</v>
      </c>
      <c r="F204" s="228" t="s">
        <v>158</v>
      </c>
      <c r="G204" s="228" t="s">
        <v>536</v>
      </c>
      <c r="H204" s="228"/>
      <c r="I204" s="203">
        <v>500000</v>
      </c>
      <c r="J204" s="239"/>
    </row>
    <row r="205" spans="1:10" ht="48" x14ac:dyDescent="0.25">
      <c r="A205" s="232"/>
      <c r="B205" s="141">
        <v>159</v>
      </c>
      <c r="C205" s="138" t="s">
        <v>538</v>
      </c>
      <c r="D205" s="228">
        <v>1</v>
      </c>
      <c r="E205" s="136" t="s">
        <v>539</v>
      </c>
      <c r="F205" s="228" t="s">
        <v>158</v>
      </c>
      <c r="G205" s="228" t="s">
        <v>540</v>
      </c>
      <c r="H205" s="228"/>
      <c r="I205" s="203">
        <v>38886.400000000001</v>
      </c>
      <c r="J205" s="239"/>
    </row>
    <row r="206" spans="1:10" ht="24" x14ac:dyDescent="0.25">
      <c r="A206" s="232"/>
      <c r="B206" s="228">
        <v>159</v>
      </c>
      <c r="C206" s="136" t="s">
        <v>541</v>
      </c>
      <c r="D206" s="228">
        <v>1</v>
      </c>
      <c r="E206" s="228" t="s">
        <v>543</v>
      </c>
      <c r="F206" s="228" t="s">
        <v>158</v>
      </c>
      <c r="G206" s="228" t="s">
        <v>542</v>
      </c>
      <c r="H206" s="228"/>
      <c r="I206" s="203">
        <v>300000</v>
      </c>
      <c r="J206" s="239"/>
    </row>
    <row r="207" spans="1:10" ht="48" x14ac:dyDescent="0.25">
      <c r="A207" s="232"/>
      <c r="B207" s="141">
        <v>159</v>
      </c>
      <c r="C207" s="138" t="s">
        <v>544</v>
      </c>
      <c r="D207" s="228">
        <v>1</v>
      </c>
      <c r="E207" s="136" t="s">
        <v>546</v>
      </c>
      <c r="F207" s="228" t="s">
        <v>158</v>
      </c>
      <c r="G207" s="228" t="s">
        <v>545</v>
      </c>
      <c r="H207" s="228"/>
      <c r="I207" s="203">
        <v>26195</v>
      </c>
      <c r="J207" s="239"/>
    </row>
    <row r="208" spans="1:10" ht="24" x14ac:dyDescent="0.25">
      <c r="A208" s="232"/>
      <c r="B208" s="141">
        <v>159</v>
      </c>
      <c r="C208" s="204" t="s">
        <v>547</v>
      </c>
      <c r="D208" s="228">
        <v>1</v>
      </c>
      <c r="E208" s="138" t="s">
        <v>549</v>
      </c>
      <c r="F208" s="228" t="s">
        <v>12</v>
      </c>
      <c r="G208" s="228" t="s">
        <v>548</v>
      </c>
      <c r="H208" s="228"/>
      <c r="I208" s="203">
        <v>25000</v>
      </c>
      <c r="J208" s="239"/>
    </row>
    <row r="209" spans="1:10" x14ac:dyDescent="0.25">
      <c r="A209" s="149"/>
      <c r="B209" s="141"/>
      <c r="C209" s="204"/>
      <c r="D209" s="141"/>
      <c r="E209" s="205"/>
      <c r="F209" s="141"/>
      <c r="G209" s="141"/>
      <c r="H209" s="141"/>
      <c r="I209" s="206"/>
      <c r="J209" s="239"/>
    </row>
    <row r="210" spans="1:10" s="159" customFormat="1" ht="84" x14ac:dyDescent="0.25">
      <c r="A210" s="226" t="s">
        <v>225</v>
      </c>
      <c r="B210" s="207"/>
      <c r="C210" s="208"/>
      <c r="D210" s="207"/>
      <c r="E210" s="209"/>
      <c r="F210" s="210"/>
      <c r="G210" s="210"/>
      <c r="H210" s="210"/>
      <c r="I210" s="211">
        <f>SUM(I170:I208)</f>
        <v>36133443.399999999</v>
      </c>
      <c r="J210" s="238"/>
    </row>
  </sheetData>
  <mergeCells count="106">
    <mergeCell ref="B104:B106"/>
    <mergeCell ref="E104:E106"/>
    <mergeCell ref="F104:F106"/>
    <mergeCell ref="G104:G106"/>
    <mergeCell ref="I104:I106"/>
    <mergeCell ref="I127:I128"/>
    <mergeCell ref="E129:E131"/>
    <mergeCell ref="F129:F131"/>
    <mergeCell ref="G129:G131"/>
    <mergeCell ref="I129:I131"/>
    <mergeCell ref="E116:E118"/>
    <mergeCell ref="F116:F118"/>
    <mergeCell ref="G116:G118"/>
    <mergeCell ref="I116:I118"/>
    <mergeCell ref="E119:E120"/>
    <mergeCell ref="F119:F120"/>
    <mergeCell ref="G119:G120"/>
    <mergeCell ref="I119:I120"/>
    <mergeCell ref="H104:H106"/>
    <mergeCell ref="E127:E128"/>
    <mergeCell ref="F127:F128"/>
    <mergeCell ref="G127:G128"/>
    <mergeCell ref="I77:I96"/>
    <mergeCell ref="E97:E102"/>
    <mergeCell ref="F97:F102"/>
    <mergeCell ref="G97:G102"/>
    <mergeCell ref="I97:I102"/>
    <mergeCell ref="H77:H96"/>
    <mergeCell ref="H97:H102"/>
    <mergeCell ref="E111:E114"/>
    <mergeCell ref="F111:F114"/>
    <mergeCell ref="G111:G114"/>
    <mergeCell ref="I111:I114"/>
    <mergeCell ref="K63:K64"/>
    <mergeCell ref="E66:E75"/>
    <mergeCell ref="F66:F75"/>
    <mergeCell ref="G66:G75"/>
    <mergeCell ref="I66:I75"/>
    <mergeCell ref="H63:H64"/>
    <mergeCell ref="H66:H75"/>
    <mergeCell ref="B63:B64"/>
    <mergeCell ref="E63:E64"/>
    <mergeCell ref="F63:F64"/>
    <mergeCell ref="G63:G64"/>
    <mergeCell ref="I63:I64"/>
    <mergeCell ref="A53:A55"/>
    <mergeCell ref="B53:B55"/>
    <mergeCell ref="F55:F56"/>
    <mergeCell ref="G55:G56"/>
    <mergeCell ref="A56:A57"/>
    <mergeCell ref="B56:B57"/>
    <mergeCell ref="A67:A74"/>
    <mergeCell ref="B67:B74"/>
    <mergeCell ref="B77:B96"/>
    <mergeCell ref="E77:E96"/>
    <mergeCell ref="F77:F96"/>
    <mergeCell ref="G77:G96"/>
    <mergeCell ref="E44:E46"/>
    <mergeCell ref="F44:F46"/>
    <mergeCell ref="E48:E51"/>
    <mergeCell ref="F48:F51"/>
    <mergeCell ref="G48:G51"/>
    <mergeCell ref="I48:I51"/>
    <mergeCell ref="B58:B62"/>
    <mergeCell ref="E58:E62"/>
    <mergeCell ref="F58:F62"/>
    <mergeCell ref="G58:G62"/>
    <mergeCell ref="I58:I62"/>
    <mergeCell ref="H58:H62"/>
    <mergeCell ref="H48:H51"/>
    <mergeCell ref="I38:I39"/>
    <mergeCell ref="B41:B43"/>
    <mergeCell ref="E41:E43"/>
    <mergeCell ref="F41:F43"/>
    <mergeCell ref="G41:G43"/>
    <mergeCell ref="I41:I43"/>
    <mergeCell ref="B25:B36"/>
    <mergeCell ref="E25:E36"/>
    <mergeCell ref="F25:F36"/>
    <mergeCell ref="G25:G36"/>
    <mergeCell ref="I25:I36"/>
    <mergeCell ref="H25:H36"/>
    <mergeCell ref="H38:H39"/>
    <mergeCell ref="H41:H43"/>
    <mergeCell ref="E38:E40"/>
    <mergeCell ref="F38:F40"/>
    <mergeCell ref="G38:G39"/>
    <mergeCell ref="I18:I22"/>
    <mergeCell ref="B23:B24"/>
    <mergeCell ref="E23:E24"/>
    <mergeCell ref="G23:G24"/>
    <mergeCell ref="I23:I24"/>
    <mergeCell ref="B1:I1"/>
    <mergeCell ref="B2:I2"/>
    <mergeCell ref="B3:I3"/>
    <mergeCell ref="A11:C11"/>
    <mergeCell ref="E13:E16"/>
    <mergeCell ref="F13:F16"/>
    <mergeCell ref="G13:G16"/>
    <mergeCell ref="I13:I16"/>
    <mergeCell ref="H13:H16"/>
    <mergeCell ref="H18:H22"/>
    <mergeCell ref="H23:H24"/>
    <mergeCell ref="E18:E22"/>
    <mergeCell ref="F18:F22"/>
    <mergeCell ref="G18:G2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"/>
  <sheetViews>
    <sheetView workbookViewId="0">
      <selection activeCell="E1" sqref="E1:E4"/>
    </sheetView>
  </sheetViews>
  <sheetFormatPr defaultRowHeight="15" x14ac:dyDescent="0.25"/>
  <cols>
    <col min="2" max="2" width="21.85546875" customWidth="1"/>
    <col min="3" max="3" width="29" customWidth="1"/>
    <col min="5" max="5" width="17.28515625" customWidth="1"/>
    <col min="6" max="6" width="26.5703125" customWidth="1"/>
    <col min="7" max="7" width="19.85546875" customWidth="1"/>
  </cols>
  <sheetData>
    <row r="1" spans="2:6" x14ac:dyDescent="0.25">
      <c r="B1" s="213">
        <v>121000000</v>
      </c>
      <c r="C1" s="213">
        <v>98000000</v>
      </c>
      <c r="E1" s="213">
        <v>22106083</v>
      </c>
      <c r="F1" s="213">
        <v>15106083</v>
      </c>
    </row>
    <row r="2" spans="2:6" x14ac:dyDescent="0.25">
      <c r="B2" s="213">
        <v>241090</v>
      </c>
      <c r="C2" s="213">
        <v>241090</v>
      </c>
      <c r="E2" s="213">
        <v>958660</v>
      </c>
      <c r="F2" s="213">
        <v>745554</v>
      </c>
    </row>
    <row r="3" spans="2:6" x14ac:dyDescent="0.25">
      <c r="B3" s="213">
        <v>65450</v>
      </c>
      <c r="C3" s="213">
        <v>65450</v>
      </c>
      <c r="E3" s="213">
        <v>1269728</v>
      </c>
      <c r="F3" s="213">
        <v>525392</v>
      </c>
    </row>
    <row r="4" spans="2:6" x14ac:dyDescent="0.25">
      <c r="B4" s="213">
        <v>918150</v>
      </c>
      <c r="C4" s="213">
        <v>918150</v>
      </c>
      <c r="E4" s="213">
        <v>1036190</v>
      </c>
      <c r="F4" s="213">
        <v>1036190</v>
      </c>
    </row>
    <row r="5" spans="2:6" x14ac:dyDescent="0.25">
      <c r="B5" s="213">
        <v>62375</v>
      </c>
      <c r="C5" s="213">
        <v>62375</v>
      </c>
      <c r="E5" s="213"/>
    </row>
    <row r="6" spans="2:6" x14ac:dyDescent="0.25">
      <c r="B6" s="213">
        <v>896280</v>
      </c>
      <c r="C6" s="213">
        <v>896280</v>
      </c>
      <c r="E6" s="213"/>
    </row>
    <row r="7" spans="2:6" x14ac:dyDescent="0.25">
      <c r="B7" s="213">
        <v>3259194</v>
      </c>
      <c r="C7" s="213">
        <v>3259194</v>
      </c>
      <c r="E7" s="214">
        <f>SUM(E1:E6)</f>
        <v>25370661</v>
      </c>
      <c r="F7" s="214">
        <f>SUM(F1:F6)</f>
        <v>17413219</v>
      </c>
    </row>
    <row r="8" spans="2:6" x14ac:dyDescent="0.25">
      <c r="B8" s="213">
        <v>8352120</v>
      </c>
      <c r="C8" s="213">
        <v>8352120</v>
      </c>
    </row>
    <row r="9" spans="2:6" x14ac:dyDescent="0.25">
      <c r="B9" s="213">
        <v>8042000</v>
      </c>
      <c r="C9" s="213">
        <v>7500000</v>
      </c>
    </row>
    <row r="10" spans="2:6" x14ac:dyDescent="0.25">
      <c r="B10" s="213">
        <v>16388400</v>
      </c>
      <c r="C10" s="213">
        <v>16388400</v>
      </c>
    </row>
    <row r="11" spans="2:6" x14ac:dyDescent="0.25">
      <c r="B11" s="213">
        <v>27500000</v>
      </c>
      <c r="C11" s="213">
        <v>27500000</v>
      </c>
    </row>
    <row r="12" spans="2:6" x14ac:dyDescent="0.25">
      <c r="B12" s="213">
        <v>186322</v>
      </c>
      <c r="C12" s="213">
        <v>186322</v>
      </c>
    </row>
    <row r="13" spans="2:6" x14ac:dyDescent="0.25">
      <c r="B13" s="213">
        <v>2745000</v>
      </c>
      <c r="C13" s="213">
        <v>2196000</v>
      </c>
    </row>
    <row r="14" spans="2:6" x14ac:dyDescent="0.25">
      <c r="B14" s="213">
        <v>115920</v>
      </c>
      <c r="C14" s="213">
        <v>115920</v>
      </c>
    </row>
    <row r="15" spans="2:6" x14ac:dyDescent="0.25">
      <c r="B15" s="213">
        <v>244188</v>
      </c>
      <c r="C15" s="213">
        <v>244188</v>
      </c>
    </row>
    <row r="16" spans="2:6" x14ac:dyDescent="0.25">
      <c r="B16" s="213">
        <v>1125196.8</v>
      </c>
      <c r="C16" s="213">
        <v>1125196.8</v>
      </c>
    </row>
    <row r="17" spans="2:5" x14ac:dyDescent="0.25">
      <c r="B17" s="213">
        <v>87584</v>
      </c>
      <c r="C17" s="213">
        <v>87584</v>
      </c>
    </row>
    <row r="18" spans="2:5" x14ac:dyDescent="0.25">
      <c r="B18" s="213">
        <v>57084.56</v>
      </c>
      <c r="C18" s="213">
        <v>57084.56</v>
      </c>
    </row>
    <row r="19" spans="2:5" x14ac:dyDescent="0.25">
      <c r="B19" s="213">
        <v>1662000</v>
      </c>
      <c r="C19" s="213">
        <v>1334000</v>
      </c>
    </row>
    <row r="20" spans="2:5" x14ac:dyDescent="0.25">
      <c r="B20" s="213">
        <v>171300</v>
      </c>
      <c r="C20" s="213">
        <v>171300</v>
      </c>
    </row>
    <row r="21" spans="2:5" x14ac:dyDescent="0.25">
      <c r="B21" s="213">
        <v>3055000</v>
      </c>
      <c r="C21" s="213">
        <v>3055000</v>
      </c>
    </row>
    <row r="22" spans="2:5" x14ac:dyDescent="0.25">
      <c r="B22" s="213">
        <v>34022633</v>
      </c>
      <c r="C22" s="213">
        <v>32379033</v>
      </c>
    </row>
    <row r="23" spans="2:5" x14ac:dyDescent="0.25">
      <c r="B23" s="213">
        <v>52717324</v>
      </c>
      <c r="C23" s="213">
        <v>49234056</v>
      </c>
    </row>
    <row r="24" spans="2:5" x14ac:dyDescent="0.25">
      <c r="B24" s="213">
        <v>646324</v>
      </c>
      <c r="C24" s="213">
        <v>646324</v>
      </c>
    </row>
    <row r="25" spans="2:5" x14ac:dyDescent="0.25">
      <c r="B25" s="213">
        <v>4137000</v>
      </c>
      <c r="C25" s="213">
        <v>4137000</v>
      </c>
    </row>
    <row r="26" spans="2:5" x14ac:dyDescent="0.25">
      <c r="B26" s="213">
        <v>115808</v>
      </c>
      <c r="C26" s="213">
        <v>115808</v>
      </c>
    </row>
    <row r="27" spans="2:5" x14ac:dyDescent="0.25">
      <c r="B27" s="213">
        <v>682500</v>
      </c>
      <c r="C27" s="213">
        <v>682500</v>
      </c>
    </row>
    <row r="28" spans="2:5" x14ac:dyDescent="0.25">
      <c r="B28" s="213">
        <v>1050000</v>
      </c>
      <c r="C28" s="213">
        <v>525000</v>
      </c>
    </row>
    <row r="29" spans="2:5" x14ac:dyDescent="0.25">
      <c r="B29" s="213">
        <v>7053500</v>
      </c>
      <c r="C29" s="213">
        <v>7053500</v>
      </c>
    </row>
    <row r="30" spans="2:5" x14ac:dyDescent="0.25">
      <c r="B30" s="213">
        <f>РБ!H116</f>
        <v>5056750</v>
      </c>
      <c r="C30" s="213">
        <v>1781945</v>
      </c>
    </row>
    <row r="31" spans="2:5" ht="15.75" x14ac:dyDescent="0.25">
      <c r="B31" s="214">
        <f>SUM(B1:B30)</f>
        <v>301656493.36000001</v>
      </c>
      <c r="C31" s="214">
        <f>SUM(C1:C30)</f>
        <v>268310820.36000001</v>
      </c>
      <c r="E31" s="233">
        <f>C31+F7</f>
        <v>285724039.36000001</v>
      </c>
    </row>
    <row r="32" spans="2:5" x14ac:dyDescent="0.25">
      <c r="C32" s="213"/>
    </row>
    <row r="34" spans="2:2" x14ac:dyDescent="0.25">
      <c r="B34" s="21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10" workbookViewId="0">
      <selection activeCell="H18" sqref="H18"/>
    </sheetView>
  </sheetViews>
  <sheetFormatPr defaultRowHeight="15" x14ac:dyDescent="0.25"/>
  <cols>
    <col min="1" max="1" width="4.85546875" customWidth="1"/>
    <col min="2" max="2" width="13.28515625" customWidth="1"/>
    <col min="3" max="3" width="22.42578125" customWidth="1"/>
    <col min="4" max="4" width="16.140625" customWidth="1"/>
    <col min="5" max="5" width="15" customWidth="1"/>
    <col min="6" max="6" width="14.140625" customWidth="1"/>
    <col min="7" max="7" width="16.42578125" customWidth="1"/>
    <col min="8" max="8" width="28.28515625" customWidth="1"/>
  </cols>
  <sheetData>
    <row r="1" spans="1:8" s="95" customFormat="1" ht="18.75" x14ac:dyDescent="0.3">
      <c r="A1" s="94" t="s">
        <v>2</v>
      </c>
      <c r="B1" s="342" t="s">
        <v>434</v>
      </c>
      <c r="C1" s="342"/>
      <c r="D1" s="290" t="s">
        <v>9</v>
      </c>
    </row>
    <row r="2" spans="1:8" ht="18.75" x14ac:dyDescent="0.3">
      <c r="A2" s="93">
        <v>1</v>
      </c>
      <c r="B2" s="343">
        <v>141</v>
      </c>
      <c r="C2" s="344"/>
      <c r="D2" s="268">
        <v>459962.5</v>
      </c>
    </row>
    <row r="3" spans="1:8" ht="18.75" x14ac:dyDescent="0.3">
      <c r="A3" s="93">
        <v>2</v>
      </c>
      <c r="B3" s="343" t="s">
        <v>435</v>
      </c>
      <c r="C3" s="344"/>
      <c r="D3" s="265">
        <v>345707092.36000001</v>
      </c>
    </row>
    <row r="4" spans="1:8" ht="18.75" x14ac:dyDescent="0.3">
      <c r="A4" s="93">
        <v>3</v>
      </c>
      <c r="B4" s="343" t="s">
        <v>436</v>
      </c>
      <c r="C4" s="344"/>
      <c r="D4" s="267">
        <v>12257578</v>
      </c>
    </row>
    <row r="5" spans="1:8" ht="18.75" x14ac:dyDescent="0.3">
      <c r="A5" s="93">
        <v>4</v>
      </c>
      <c r="B5" s="343">
        <v>149</v>
      </c>
      <c r="C5" s="344"/>
      <c r="D5" s="265">
        <v>12465044.16</v>
      </c>
    </row>
    <row r="6" spans="1:8" ht="18.75" x14ac:dyDescent="0.3">
      <c r="A6" s="93">
        <v>5</v>
      </c>
      <c r="B6" s="343">
        <v>151</v>
      </c>
      <c r="C6" s="344"/>
      <c r="D6" s="265">
        <v>12350262.039999999</v>
      </c>
    </row>
    <row r="7" spans="1:8" ht="18.75" x14ac:dyDescent="0.3">
      <c r="A7" s="93">
        <v>6</v>
      </c>
      <c r="B7" s="343">
        <v>152</v>
      </c>
      <c r="C7" s="344"/>
      <c r="D7" s="265">
        <v>1411614.3</v>
      </c>
    </row>
    <row r="8" spans="1:8" ht="18.75" x14ac:dyDescent="0.3">
      <c r="A8" s="93">
        <v>7</v>
      </c>
      <c r="B8" s="343">
        <v>153</v>
      </c>
      <c r="C8" s="344"/>
      <c r="D8" s="267">
        <v>2944800</v>
      </c>
    </row>
    <row r="9" spans="1:8" ht="18.75" x14ac:dyDescent="0.3">
      <c r="A9" s="93">
        <v>8</v>
      </c>
      <c r="B9" s="343">
        <v>159</v>
      </c>
      <c r="C9" s="344"/>
      <c r="D9" s="267">
        <v>35243362</v>
      </c>
    </row>
    <row r="10" spans="1:8" ht="18.75" x14ac:dyDescent="0.3">
      <c r="A10" s="93"/>
      <c r="B10" s="343" t="s">
        <v>440</v>
      </c>
      <c r="C10" s="344"/>
      <c r="D10" s="266">
        <f>SUM(D2:D9)</f>
        <v>422839715.36000007</v>
      </c>
    </row>
    <row r="14" spans="1:8" ht="28.5" customHeight="1" x14ac:dyDescent="0.25">
      <c r="A14" s="103" t="s">
        <v>2</v>
      </c>
      <c r="B14" s="289" t="s">
        <v>6</v>
      </c>
      <c r="C14" s="103" t="s">
        <v>8</v>
      </c>
      <c r="D14" s="289" t="s">
        <v>9</v>
      </c>
      <c r="E14" s="103" t="s">
        <v>463</v>
      </c>
      <c r="F14" s="103" t="s">
        <v>589</v>
      </c>
      <c r="G14" s="103" t="s">
        <v>590</v>
      </c>
      <c r="H14">
        <v>26753463</v>
      </c>
    </row>
    <row r="15" spans="1:8" x14ac:dyDescent="0.25">
      <c r="A15" s="103">
        <v>1</v>
      </c>
      <c r="B15" s="103" t="s">
        <v>24</v>
      </c>
      <c r="C15" s="103" t="s">
        <v>466</v>
      </c>
      <c r="D15" s="107">
        <v>38249864</v>
      </c>
      <c r="E15" s="103"/>
      <c r="F15" s="103"/>
      <c r="G15" s="103"/>
      <c r="H15">
        <v>449730</v>
      </c>
    </row>
    <row r="16" spans="1:8" x14ac:dyDescent="0.25">
      <c r="H16">
        <v>1568292</v>
      </c>
    </row>
    <row r="17" spans="8:8" x14ac:dyDescent="0.25">
      <c r="H17">
        <v>263920</v>
      </c>
    </row>
  </sheetData>
  <mergeCells count="10">
    <mergeCell ref="B1:C1"/>
    <mergeCell ref="B2:C2"/>
    <mergeCell ref="B3:C3"/>
    <mergeCell ref="B9:C9"/>
    <mergeCell ref="B10:C10"/>
    <mergeCell ref="B7:C7"/>
    <mergeCell ref="B8:C8"/>
    <mergeCell ref="B4:C4"/>
    <mergeCell ref="B5:C5"/>
    <mergeCell ref="B6:C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25" workbookViewId="0">
      <selection activeCell="E44" sqref="E44"/>
    </sheetView>
  </sheetViews>
  <sheetFormatPr defaultRowHeight="15" x14ac:dyDescent="0.25"/>
  <cols>
    <col min="1" max="1" width="5" customWidth="1"/>
    <col min="5" max="5" width="19.28515625" customWidth="1"/>
    <col min="9" max="9" width="16.140625" customWidth="1"/>
    <col min="11" max="11" width="18.42578125" customWidth="1"/>
    <col min="12" max="12" width="10.85546875" bestFit="1" customWidth="1"/>
  </cols>
  <sheetData>
    <row r="1" spans="1:11" x14ac:dyDescent="0.25">
      <c r="A1" s="115" t="s">
        <v>2</v>
      </c>
      <c r="B1" s="357" t="s">
        <v>460</v>
      </c>
      <c r="C1" s="357"/>
      <c r="D1" s="357"/>
      <c r="E1" s="115" t="s">
        <v>461</v>
      </c>
      <c r="F1" s="358" t="s">
        <v>9</v>
      </c>
      <c r="G1" s="358"/>
      <c r="H1" s="358" t="s">
        <v>462</v>
      </c>
      <c r="I1" s="358"/>
      <c r="J1" s="358" t="s">
        <v>463</v>
      </c>
      <c r="K1" s="358"/>
    </row>
    <row r="2" spans="1:11" x14ac:dyDescent="0.25">
      <c r="A2" s="103">
        <v>1</v>
      </c>
      <c r="B2" s="345" t="s">
        <v>464</v>
      </c>
      <c r="C2" s="345"/>
      <c r="D2" s="345"/>
      <c r="E2" s="103" t="s">
        <v>465</v>
      </c>
      <c r="F2" s="346">
        <v>52717324</v>
      </c>
      <c r="G2" s="347"/>
      <c r="H2" s="348"/>
      <c r="I2" s="349"/>
      <c r="J2" s="346">
        <v>25962816</v>
      </c>
      <c r="K2" s="349"/>
    </row>
    <row r="3" spans="1:11" x14ac:dyDescent="0.25">
      <c r="A3" s="103">
        <v>2</v>
      </c>
      <c r="B3" s="345" t="s">
        <v>464</v>
      </c>
      <c r="C3" s="345"/>
      <c r="D3" s="345"/>
      <c r="E3" s="103" t="s">
        <v>466</v>
      </c>
      <c r="F3" s="346">
        <v>34022633</v>
      </c>
      <c r="G3" s="347"/>
      <c r="H3" s="348"/>
      <c r="I3" s="349"/>
      <c r="J3" s="346">
        <v>12099082</v>
      </c>
      <c r="K3" s="349"/>
    </row>
    <row r="4" spans="1:11" x14ac:dyDescent="0.25">
      <c r="A4" s="103">
        <v>3</v>
      </c>
      <c r="B4" s="345" t="s">
        <v>464</v>
      </c>
      <c r="C4" s="345"/>
      <c r="D4" s="345"/>
      <c r="E4" s="103" t="s">
        <v>25</v>
      </c>
      <c r="F4" s="355">
        <v>328884</v>
      </c>
      <c r="G4" s="356"/>
      <c r="H4" s="348" t="s">
        <v>472</v>
      </c>
      <c r="I4" s="349"/>
      <c r="J4" s="355">
        <v>0</v>
      </c>
      <c r="K4" s="356"/>
    </row>
    <row r="5" spans="1:11" x14ac:dyDescent="0.25">
      <c r="A5" s="103">
        <v>4</v>
      </c>
      <c r="B5" s="353" t="s">
        <v>471</v>
      </c>
      <c r="C5" s="345"/>
      <c r="D5" s="354"/>
      <c r="E5" s="103" t="s">
        <v>473</v>
      </c>
      <c r="F5" s="355">
        <v>4771920</v>
      </c>
      <c r="G5" s="356"/>
      <c r="H5" s="348" t="s">
        <v>474</v>
      </c>
      <c r="I5" s="349"/>
      <c r="J5" s="355">
        <v>8352120</v>
      </c>
      <c r="K5" s="356"/>
    </row>
    <row r="6" spans="1:11" x14ac:dyDescent="0.25">
      <c r="A6" s="103">
        <v>5</v>
      </c>
      <c r="B6" s="353" t="s">
        <v>471</v>
      </c>
      <c r="C6" s="345"/>
      <c r="D6" s="354"/>
      <c r="E6" s="103" t="s">
        <v>231</v>
      </c>
      <c r="F6" s="355">
        <v>7023600</v>
      </c>
      <c r="G6" s="356"/>
      <c r="H6" s="348" t="s">
        <v>475</v>
      </c>
      <c r="I6" s="349"/>
      <c r="J6" s="355">
        <v>16388400</v>
      </c>
      <c r="K6" s="356"/>
    </row>
    <row r="7" spans="1:11" x14ac:dyDescent="0.25">
      <c r="A7" s="103">
        <v>6</v>
      </c>
      <c r="B7" s="353" t="s">
        <v>58</v>
      </c>
      <c r="C7" s="345"/>
      <c r="D7" s="354"/>
      <c r="E7" s="103" t="s">
        <v>476</v>
      </c>
      <c r="F7" s="355">
        <v>27500000</v>
      </c>
      <c r="G7" s="356"/>
      <c r="H7" s="348" t="s">
        <v>477</v>
      </c>
      <c r="I7" s="349"/>
      <c r="J7" s="355">
        <v>5225000</v>
      </c>
      <c r="K7" s="356"/>
    </row>
    <row r="8" spans="1:11" x14ac:dyDescent="0.25">
      <c r="A8" s="103">
        <v>7</v>
      </c>
      <c r="B8" s="353" t="s">
        <v>471</v>
      </c>
      <c r="C8" s="345"/>
      <c r="D8" s="354"/>
      <c r="E8" s="103" t="s">
        <v>76</v>
      </c>
      <c r="F8" s="355">
        <v>2745000</v>
      </c>
      <c r="G8" s="356"/>
      <c r="H8" s="348" t="s">
        <v>478</v>
      </c>
      <c r="I8" s="349"/>
      <c r="J8" s="355">
        <v>667950</v>
      </c>
      <c r="K8" s="356"/>
    </row>
    <row r="9" spans="1:11" x14ac:dyDescent="0.25">
      <c r="A9" s="103">
        <v>8</v>
      </c>
      <c r="B9" s="348" t="s">
        <v>479</v>
      </c>
      <c r="C9" s="347"/>
      <c r="D9" s="349"/>
      <c r="E9" s="103" t="s">
        <v>29</v>
      </c>
      <c r="F9" s="355">
        <v>241090</v>
      </c>
      <c r="G9" s="356"/>
      <c r="H9" s="348"/>
      <c r="I9" s="349"/>
      <c r="J9" s="355">
        <v>241090</v>
      </c>
      <c r="K9" s="356"/>
    </row>
    <row r="10" spans="1:11" x14ac:dyDescent="0.25">
      <c r="A10" s="103">
        <v>9</v>
      </c>
      <c r="B10" s="113" t="s">
        <v>480</v>
      </c>
      <c r="C10" s="108"/>
      <c r="D10" s="108"/>
      <c r="E10" s="103" t="s">
        <v>35</v>
      </c>
      <c r="F10" s="355">
        <v>65450</v>
      </c>
      <c r="G10" s="356"/>
      <c r="H10" s="348"/>
      <c r="I10" s="349"/>
      <c r="J10" s="355">
        <v>65450</v>
      </c>
      <c r="K10" s="356"/>
    </row>
    <row r="11" spans="1:11" x14ac:dyDescent="0.25">
      <c r="A11" s="103">
        <v>10</v>
      </c>
      <c r="B11" s="353" t="s">
        <v>37</v>
      </c>
      <c r="C11" s="345"/>
      <c r="D11" s="354"/>
      <c r="E11" s="103" t="s">
        <v>38</v>
      </c>
      <c r="F11" s="355">
        <v>918150</v>
      </c>
      <c r="G11" s="356"/>
      <c r="H11" s="348" t="s">
        <v>481</v>
      </c>
      <c r="I11" s="349"/>
      <c r="J11" s="355">
        <v>980525</v>
      </c>
      <c r="K11" s="356"/>
    </row>
    <row r="12" spans="1:11" x14ac:dyDescent="0.25">
      <c r="A12" s="103">
        <v>11</v>
      </c>
      <c r="B12" s="353" t="s">
        <v>37</v>
      </c>
      <c r="C12" s="345"/>
      <c r="D12" s="354"/>
      <c r="E12" s="103" t="s">
        <v>482</v>
      </c>
      <c r="F12" s="355">
        <v>896280</v>
      </c>
      <c r="G12" s="356"/>
      <c r="H12" s="348"/>
      <c r="I12" s="349"/>
      <c r="J12" s="355">
        <v>736380</v>
      </c>
      <c r="K12" s="356"/>
    </row>
    <row r="13" spans="1:11" x14ac:dyDescent="0.25">
      <c r="A13" s="103">
        <v>12</v>
      </c>
      <c r="B13" s="345" t="s">
        <v>468</v>
      </c>
      <c r="C13" s="345"/>
      <c r="D13" s="345"/>
      <c r="E13" s="103" t="s">
        <v>483</v>
      </c>
      <c r="F13" s="355">
        <v>864000</v>
      </c>
      <c r="G13" s="356"/>
      <c r="H13" s="348" t="s">
        <v>472</v>
      </c>
      <c r="I13" s="349"/>
      <c r="J13" s="355">
        <v>0</v>
      </c>
      <c r="K13" s="356"/>
    </row>
    <row r="14" spans="1:11" x14ac:dyDescent="0.25">
      <c r="A14" s="103">
        <v>13</v>
      </c>
      <c r="B14" s="348" t="s">
        <v>484</v>
      </c>
      <c r="C14" s="347"/>
      <c r="D14" s="349"/>
      <c r="E14" s="103" t="s">
        <v>63</v>
      </c>
      <c r="F14" s="355">
        <v>186322</v>
      </c>
      <c r="G14" s="356"/>
      <c r="H14" s="348"/>
      <c r="I14" s="349"/>
      <c r="J14" s="355">
        <v>186322</v>
      </c>
      <c r="K14" s="356"/>
    </row>
    <row r="15" spans="1:11" x14ac:dyDescent="0.25">
      <c r="A15" s="103">
        <v>14</v>
      </c>
      <c r="B15" s="353" t="s">
        <v>485</v>
      </c>
      <c r="C15" s="345"/>
      <c r="D15" s="354"/>
      <c r="E15" s="103" t="s">
        <v>79</v>
      </c>
      <c r="F15" s="355">
        <v>115920</v>
      </c>
      <c r="G15" s="356"/>
      <c r="H15" s="348"/>
      <c r="I15" s="349"/>
      <c r="J15" s="355">
        <v>115920</v>
      </c>
      <c r="K15" s="356"/>
    </row>
    <row r="16" spans="1:11" x14ac:dyDescent="0.25">
      <c r="A16" s="103">
        <v>15</v>
      </c>
      <c r="B16" s="353" t="s">
        <v>485</v>
      </c>
      <c r="C16" s="345"/>
      <c r="D16" s="354"/>
      <c r="E16" s="103" t="s">
        <v>486</v>
      </c>
      <c r="F16" s="355">
        <v>244188</v>
      </c>
      <c r="G16" s="356"/>
      <c r="H16" s="110"/>
      <c r="I16" s="109"/>
      <c r="J16" s="355">
        <v>244188</v>
      </c>
      <c r="K16" s="356"/>
    </row>
    <row r="17" spans="1:14" x14ac:dyDescent="0.25">
      <c r="A17" s="103">
        <v>16</v>
      </c>
      <c r="B17" s="353" t="s">
        <v>485</v>
      </c>
      <c r="C17" s="345"/>
      <c r="D17" s="354"/>
      <c r="E17" s="103" t="s">
        <v>487</v>
      </c>
      <c r="F17" s="359">
        <v>1125196.8</v>
      </c>
      <c r="G17" s="351"/>
      <c r="H17" s="110"/>
      <c r="I17" s="109"/>
      <c r="J17" s="359" t="s">
        <v>488</v>
      </c>
      <c r="K17" s="351"/>
    </row>
    <row r="18" spans="1:14" x14ac:dyDescent="0.25">
      <c r="A18" s="103">
        <v>17</v>
      </c>
      <c r="B18" s="353" t="s">
        <v>485</v>
      </c>
      <c r="C18" s="345"/>
      <c r="D18" s="354"/>
      <c r="E18" s="103" t="s">
        <v>489</v>
      </c>
      <c r="F18" s="359">
        <v>57084.56</v>
      </c>
      <c r="G18" s="351"/>
      <c r="H18" s="110"/>
      <c r="I18" s="109"/>
      <c r="J18" s="359">
        <v>57084.56</v>
      </c>
      <c r="K18" s="351"/>
    </row>
    <row r="19" spans="1:14" ht="25.5" x14ac:dyDescent="0.25">
      <c r="A19" s="103">
        <v>18</v>
      </c>
      <c r="B19" s="345" t="s">
        <v>467</v>
      </c>
      <c r="C19" s="345"/>
      <c r="D19" s="345"/>
      <c r="E19" s="111" t="s">
        <v>21</v>
      </c>
      <c r="F19" s="360">
        <v>110000000</v>
      </c>
      <c r="G19" s="361"/>
      <c r="H19" s="348" t="s">
        <v>510</v>
      </c>
      <c r="I19" s="349"/>
      <c r="J19" s="352">
        <v>71081628.540000007</v>
      </c>
      <c r="K19" s="349"/>
      <c r="M19" s="364"/>
      <c r="N19" s="365"/>
    </row>
    <row r="20" spans="1:14" x14ac:dyDescent="0.25">
      <c r="A20" s="103">
        <v>19</v>
      </c>
      <c r="B20" s="345" t="s">
        <v>468</v>
      </c>
      <c r="C20" s="345"/>
      <c r="D20" s="345"/>
      <c r="E20" s="103" t="s">
        <v>303</v>
      </c>
      <c r="F20" s="346">
        <v>8042000</v>
      </c>
      <c r="G20" s="347"/>
      <c r="H20" s="348"/>
      <c r="I20" s="349"/>
      <c r="J20" s="346">
        <v>2650000</v>
      </c>
      <c r="K20" s="349"/>
    </row>
    <row r="21" spans="1:14" x14ac:dyDescent="0.25">
      <c r="A21" s="103">
        <v>20</v>
      </c>
      <c r="B21" s="345" t="s">
        <v>354</v>
      </c>
      <c r="C21" s="345"/>
      <c r="D21" s="345"/>
      <c r="E21" s="103" t="s">
        <v>469</v>
      </c>
      <c r="F21" s="346">
        <v>22106083</v>
      </c>
      <c r="G21" s="347"/>
      <c r="H21" s="348"/>
      <c r="I21" s="349"/>
      <c r="J21" s="350" t="s">
        <v>470</v>
      </c>
      <c r="K21" s="351"/>
    </row>
    <row r="22" spans="1:14" x14ac:dyDescent="0.25">
      <c r="A22" s="103">
        <v>21</v>
      </c>
      <c r="B22" s="345" t="s">
        <v>99</v>
      </c>
      <c r="C22" s="345"/>
      <c r="D22" s="345"/>
      <c r="E22" s="103" t="s">
        <v>279</v>
      </c>
      <c r="F22" s="346">
        <v>1662000</v>
      </c>
      <c r="G22" s="347"/>
      <c r="H22" s="348"/>
      <c r="I22" s="349"/>
      <c r="J22" s="350" t="s">
        <v>491</v>
      </c>
      <c r="K22" s="351"/>
    </row>
    <row r="23" spans="1:14" x14ac:dyDescent="0.25">
      <c r="A23" s="103">
        <v>22</v>
      </c>
      <c r="B23" s="345" t="s">
        <v>99</v>
      </c>
      <c r="C23" s="345"/>
      <c r="D23" s="345"/>
      <c r="E23" s="103" t="s">
        <v>282</v>
      </c>
      <c r="F23" s="346">
        <v>171300</v>
      </c>
      <c r="G23" s="347"/>
      <c r="H23" s="348" t="s">
        <v>472</v>
      </c>
      <c r="I23" s="349"/>
      <c r="J23" s="350" t="s">
        <v>490</v>
      </c>
      <c r="K23" s="351"/>
    </row>
    <row r="24" spans="1:14" x14ac:dyDescent="0.25">
      <c r="A24" s="103">
        <v>23</v>
      </c>
      <c r="B24" s="345" t="s">
        <v>492</v>
      </c>
      <c r="C24" s="345"/>
      <c r="D24" s="345"/>
      <c r="E24" s="103" t="s">
        <v>285</v>
      </c>
      <c r="F24" s="346">
        <v>3055000</v>
      </c>
      <c r="G24" s="347"/>
      <c r="H24" s="348">
        <v>4200</v>
      </c>
      <c r="I24" s="349"/>
      <c r="J24" s="350" t="s">
        <v>493</v>
      </c>
      <c r="K24" s="351"/>
    </row>
    <row r="25" spans="1:14" x14ac:dyDescent="0.25">
      <c r="A25" s="103">
        <v>24</v>
      </c>
      <c r="B25" s="345" t="s">
        <v>494</v>
      </c>
      <c r="C25" s="345"/>
      <c r="D25" s="345"/>
      <c r="E25" s="103" t="s">
        <v>312</v>
      </c>
      <c r="F25" s="346">
        <v>646324</v>
      </c>
      <c r="G25" s="347"/>
      <c r="H25" s="348"/>
      <c r="I25" s="349"/>
      <c r="J25" s="350" t="s">
        <v>495</v>
      </c>
      <c r="K25" s="351"/>
    </row>
    <row r="26" spans="1:14" x14ac:dyDescent="0.25">
      <c r="A26" s="103">
        <v>25</v>
      </c>
      <c r="B26" s="345" t="s">
        <v>88</v>
      </c>
      <c r="C26" s="345"/>
      <c r="D26" s="345"/>
      <c r="E26" s="103" t="s">
        <v>496</v>
      </c>
      <c r="F26" s="346">
        <v>958660</v>
      </c>
      <c r="G26" s="347"/>
      <c r="H26" s="348"/>
      <c r="I26" s="349"/>
      <c r="J26" s="350" t="s">
        <v>497</v>
      </c>
      <c r="K26" s="351"/>
    </row>
    <row r="27" spans="1:14" x14ac:dyDescent="0.25">
      <c r="A27" s="103">
        <v>26</v>
      </c>
      <c r="B27" s="345" t="s">
        <v>88</v>
      </c>
      <c r="C27" s="345"/>
      <c r="D27" s="345"/>
      <c r="E27" s="103" t="s">
        <v>47</v>
      </c>
      <c r="F27" s="346">
        <v>1269728</v>
      </c>
      <c r="G27" s="347"/>
      <c r="H27" s="348"/>
      <c r="I27" s="349"/>
      <c r="J27" s="350" t="s">
        <v>498</v>
      </c>
      <c r="K27" s="351"/>
    </row>
    <row r="28" spans="1:14" x14ac:dyDescent="0.25">
      <c r="A28" s="103">
        <v>27</v>
      </c>
      <c r="B28" s="345" t="s">
        <v>499</v>
      </c>
      <c r="C28" s="345"/>
      <c r="D28" s="345"/>
      <c r="E28" s="103" t="s">
        <v>500</v>
      </c>
      <c r="F28" s="346">
        <v>4137000</v>
      </c>
      <c r="G28" s="347"/>
      <c r="H28" s="348"/>
      <c r="I28" s="349"/>
      <c r="J28" s="350" t="s">
        <v>501</v>
      </c>
      <c r="K28" s="351"/>
    </row>
    <row r="29" spans="1:14" x14ac:dyDescent="0.25">
      <c r="A29" s="103">
        <v>28</v>
      </c>
      <c r="B29" s="345" t="s">
        <v>502</v>
      </c>
      <c r="C29" s="345"/>
      <c r="D29" s="345"/>
      <c r="E29" s="103" t="s">
        <v>503</v>
      </c>
      <c r="F29" s="346">
        <v>115808</v>
      </c>
      <c r="G29" s="347"/>
      <c r="H29" s="348" t="s">
        <v>472</v>
      </c>
      <c r="I29" s="349"/>
      <c r="J29" s="350" t="s">
        <v>490</v>
      </c>
      <c r="K29" s="351"/>
    </row>
    <row r="30" spans="1:14" x14ac:dyDescent="0.25">
      <c r="A30" s="103">
        <v>29</v>
      </c>
      <c r="B30" s="345" t="s">
        <v>354</v>
      </c>
      <c r="C30" s="345"/>
      <c r="D30" s="345"/>
      <c r="E30" s="103" t="s">
        <v>511</v>
      </c>
      <c r="F30" s="346">
        <v>7053500</v>
      </c>
      <c r="G30" s="347"/>
      <c r="H30" s="348"/>
      <c r="I30" s="349"/>
      <c r="J30" s="350" t="s">
        <v>504</v>
      </c>
      <c r="K30" s="351"/>
    </row>
    <row r="31" spans="1:14" x14ac:dyDescent="0.25">
      <c r="A31" s="103">
        <v>30</v>
      </c>
      <c r="B31" s="345" t="s">
        <v>505</v>
      </c>
      <c r="C31" s="345"/>
      <c r="D31" s="345"/>
      <c r="E31" s="103" t="s">
        <v>272</v>
      </c>
      <c r="F31" s="346">
        <v>1036190</v>
      </c>
      <c r="G31" s="347"/>
      <c r="H31" s="348"/>
      <c r="I31" s="349"/>
      <c r="J31" s="350" t="s">
        <v>506</v>
      </c>
      <c r="K31" s="351"/>
    </row>
    <row r="32" spans="1:14" x14ac:dyDescent="0.25">
      <c r="A32" s="103">
        <v>31</v>
      </c>
      <c r="B32" s="118" t="s">
        <v>494</v>
      </c>
      <c r="C32" s="118"/>
      <c r="D32" s="118"/>
      <c r="E32" s="103" t="s">
        <v>512</v>
      </c>
      <c r="F32" s="355">
        <v>4068900</v>
      </c>
      <c r="G32" s="356"/>
      <c r="H32" s="116"/>
      <c r="I32" s="117"/>
      <c r="J32" s="359"/>
      <c r="K32" s="351"/>
    </row>
    <row r="33" spans="1:13" x14ac:dyDescent="0.25">
      <c r="A33" s="103">
        <v>32</v>
      </c>
      <c r="B33" s="353" t="s">
        <v>485</v>
      </c>
      <c r="C33" s="345"/>
      <c r="D33" s="354"/>
      <c r="E33" s="103" t="s">
        <v>507</v>
      </c>
      <c r="F33" s="346">
        <v>682500</v>
      </c>
      <c r="G33" s="347"/>
      <c r="H33" s="348"/>
      <c r="I33" s="349"/>
      <c r="J33" s="350" t="s">
        <v>508</v>
      </c>
      <c r="K33" s="351"/>
    </row>
    <row r="34" spans="1:13" x14ac:dyDescent="0.25">
      <c r="B34" s="348" t="s">
        <v>509</v>
      </c>
      <c r="C34" s="347"/>
      <c r="D34" s="349"/>
      <c r="F34" s="362">
        <f>SUM(F2:G33)</f>
        <v>298828035.36000001</v>
      </c>
      <c r="G34" s="363"/>
      <c r="J34" s="362">
        <f>SUM(J2:K33)</f>
        <v>145053956.10000002</v>
      </c>
      <c r="K34" s="363"/>
      <c r="L34" s="114">
        <f>F34-J34</f>
        <v>153774079.25999999</v>
      </c>
      <c r="M34" s="112"/>
    </row>
  </sheetData>
  <mergeCells count="130">
    <mergeCell ref="F32:G32"/>
    <mergeCell ref="J32:K32"/>
    <mergeCell ref="B34:D34"/>
    <mergeCell ref="F34:G34"/>
    <mergeCell ref="J34:K34"/>
    <mergeCell ref="M19:N19"/>
    <mergeCell ref="B31:D31"/>
    <mergeCell ref="F31:G31"/>
    <mergeCell ref="H31:I31"/>
    <mergeCell ref="J31:K31"/>
    <mergeCell ref="B33:D33"/>
    <mergeCell ref="F33:G33"/>
    <mergeCell ref="H33:I33"/>
    <mergeCell ref="J33:K33"/>
    <mergeCell ref="B29:D29"/>
    <mergeCell ref="F29:G29"/>
    <mergeCell ref="H29:I29"/>
    <mergeCell ref="J29:K29"/>
    <mergeCell ref="B30:D30"/>
    <mergeCell ref="F30:G30"/>
    <mergeCell ref="H30:I30"/>
    <mergeCell ref="J30:K30"/>
    <mergeCell ref="B27:D27"/>
    <mergeCell ref="F27:G27"/>
    <mergeCell ref="H27:I27"/>
    <mergeCell ref="J27:K27"/>
    <mergeCell ref="B28:D28"/>
    <mergeCell ref="F28:G28"/>
    <mergeCell ref="H28:I28"/>
    <mergeCell ref="J28:K28"/>
    <mergeCell ref="B25:D25"/>
    <mergeCell ref="F25:G25"/>
    <mergeCell ref="H25:I25"/>
    <mergeCell ref="J25:K25"/>
    <mergeCell ref="B26:D26"/>
    <mergeCell ref="F26:G26"/>
    <mergeCell ref="H26:I26"/>
    <mergeCell ref="J26:K26"/>
    <mergeCell ref="B23:D23"/>
    <mergeCell ref="F23:G23"/>
    <mergeCell ref="H23:I23"/>
    <mergeCell ref="J23:K23"/>
    <mergeCell ref="B24:D24"/>
    <mergeCell ref="F24:G24"/>
    <mergeCell ref="H24:I24"/>
    <mergeCell ref="J24:K24"/>
    <mergeCell ref="H15:I15"/>
    <mergeCell ref="J15:K15"/>
    <mergeCell ref="F16:G16"/>
    <mergeCell ref="F17:G17"/>
    <mergeCell ref="F18:G18"/>
    <mergeCell ref="J17:K17"/>
    <mergeCell ref="J18:K18"/>
    <mergeCell ref="J16:K16"/>
    <mergeCell ref="B15:D15"/>
    <mergeCell ref="B16:D16"/>
    <mergeCell ref="B17:D17"/>
    <mergeCell ref="B18:D18"/>
    <mergeCell ref="F15:G15"/>
    <mergeCell ref="B19:D19"/>
    <mergeCell ref="F19:G19"/>
    <mergeCell ref="H19:I19"/>
    <mergeCell ref="H7:I7"/>
    <mergeCell ref="H8:I8"/>
    <mergeCell ref="H9:I9"/>
    <mergeCell ref="J14:K14"/>
    <mergeCell ref="H14:I14"/>
    <mergeCell ref="F14:G14"/>
    <mergeCell ref="B14:D14"/>
    <mergeCell ref="B13:D13"/>
    <mergeCell ref="F10:G10"/>
    <mergeCell ref="H10:I10"/>
    <mergeCell ref="J10:K10"/>
    <mergeCell ref="H12:I12"/>
    <mergeCell ref="H11:I11"/>
    <mergeCell ref="J11:K11"/>
    <mergeCell ref="F12:G12"/>
    <mergeCell ref="F11:G11"/>
    <mergeCell ref="F13:G13"/>
    <mergeCell ref="H13:I13"/>
    <mergeCell ref="J12:K12"/>
    <mergeCell ref="J13:K13"/>
    <mergeCell ref="B1:D1"/>
    <mergeCell ref="F1:G1"/>
    <mergeCell ref="H1:I1"/>
    <mergeCell ref="J1:K1"/>
    <mergeCell ref="B2:D2"/>
    <mergeCell ref="F2:G2"/>
    <mergeCell ref="H2:I2"/>
    <mergeCell ref="J2:K2"/>
    <mergeCell ref="B3:D3"/>
    <mergeCell ref="F3:G3"/>
    <mergeCell ref="H3:I3"/>
    <mergeCell ref="J3:K3"/>
    <mergeCell ref="J19:K19"/>
    <mergeCell ref="B4:D4"/>
    <mergeCell ref="B5:D5"/>
    <mergeCell ref="B6:D6"/>
    <mergeCell ref="B7:D7"/>
    <mergeCell ref="B8:D8"/>
    <mergeCell ref="B9:D9"/>
    <mergeCell ref="F4:G4"/>
    <mergeCell ref="F5:G5"/>
    <mergeCell ref="J9:K9"/>
    <mergeCell ref="B11:D11"/>
    <mergeCell ref="B12:D12"/>
    <mergeCell ref="J4:K4"/>
    <mergeCell ref="J5:K5"/>
    <mergeCell ref="J6:K6"/>
    <mergeCell ref="J7:K7"/>
    <mergeCell ref="J8:K8"/>
    <mergeCell ref="F6:G6"/>
    <mergeCell ref="F7:G7"/>
    <mergeCell ref="F8:G8"/>
    <mergeCell ref="F9:G9"/>
    <mergeCell ref="H4:I4"/>
    <mergeCell ref="H5:I5"/>
    <mergeCell ref="H6:I6"/>
    <mergeCell ref="B22:D22"/>
    <mergeCell ref="F22:G22"/>
    <mergeCell ref="H22:I22"/>
    <mergeCell ref="J22:K22"/>
    <mergeCell ref="B20:D20"/>
    <mergeCell ref="F20:G20"/>
    <mergeCell ref="H20:I20"/>
    <mergeCell ref="J20:K20"/>
    <mergeCell ref="B21:D21"/>
    <mergeCell ref="F21:G21"/>
    <mergeCell ref="H21:I21"/>
    <mergeCell ref="J21:K2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opLeftCell="B28" workbookViewId="0">
      <selection activeCell="I33" sqref="I33"/>
    </sheetView>
  </sheetViews>
  <sheetFormatPr defaultRowHeight="15" x14ac:dyDescent="0.25"/>
  <cols>
    <col min="1" max="1" width="3.28515625" customWidth="1"/>
    <col min="2" max="2" width="5.5703125" customWidth="1"/>
    <col min="3" max="3" width="29.5703125" customWidth="1"/>
    <col min="4" max="4" width="10.85546875" customWidth="1"/>
    <col min="5" max="5" width="20" customWidth="1"/>
    <col min="6" max="6" width="14" customWidth="1"/>
    <col min="7" max="7" width="17.5703125" customWidth="1"/>
    <col min="8" max="8" width="25.42578125" customWidth="1"/>
    <col min="9" max="9" width="13.140625" customWidth="1"/>
    <col min="10" max="10" width="16.85546875" customWidth="1"/>
  </cols>
  <sheetData>
    <row r="1" spans="1:10" ht="24" x14ac:dyDescent="0.25">
      <c r="A1" s="13">
        <v>1</v>
      </c>
      <c r="B1" s="31">
        <v>142</v>
      </c>
      <c r="C1" s="42" t="s">
        <v>18</v>
      </c>
      <c r="D1" s="34">
        <v>6</v>
      </c>
      <c r="E1" s="14" t="s">
        <v>19</v>
      </c>
      <c r="F1" s="13" t="s">
        <v>20</v>
      </c>
      <c r="G1" s="13" t="s">
        <v>21</v>
      </c>
      <c r="H1" s="10">
        <v>98300000</v>
      </c>
      <c r="I1" s="96" t="s">
        <v>441</v>
      </c>
      <c r="J1" s="96" t="s">
        <v>442</v>
      </c>
    </row>
    <row r="2" spans="1:10" x14ac:dyDescent="0.25">
      <c r="A2" s="372">
        <v>3</v>
      </c>
      <c r="B2" s="378">
        <v>142</v>
      </c>
      <c r="C2" s="41" t="s">
        <v>23</v>
      </c>
      <c r="D2" s="35">
        <v>2</v>
      </c>
      <c r="E2" s="369" t="s">
        <v>24</v>
      </c>
      <c r="F2" s="372" t="s">
        <v>12</v>
      </c>
      <c r="G2" s="372" t="s">
        <v>25</v>
      </c>
      <c r="H2" s="375">
        <v>328884</v>
      </c>
      <c r="I2" s="97"/>
      <c r="J2" s="98"/>
    </row>
    <row r="3" spans="1:10" x14ac:dyDescent="0.25">
      <c r="A3" s="374"/>
      <c r="B3" s="380"/>
      <c r="C3" s="41" t="s">
        <v>26</v>
      </c>
      <c r="D3" s="35">
        <v>1</v>
      </c>
      <c r="E3" s="371"/>
      <c r="F3" s="374"/>
      <c r="G3" s="374"/>
      <c r="H3" s="377"/>
      <c r="I3" s="99"/>
      <c r="J3" s="100"/>
    </row>
    <row r="4" spans="1:10" ht="25.5" x14ac:dyDescent="0.25">
      <c r="A4" s="84"/>
      <c r="B4" s="22">
        <v>142</v>
      </c>
      <c r="C4" s="41" t="s">
        <v>27</v>
      </c>
      <c r="D4" s="35">
        <v>350</v>
      </c>
      <c r="E4" s="369" t="s">
        <v>28</v>
      </c>
      <c r="F4" s="372" t="s">
        <v>12</v>
      </c>
      <c r="G4" s="372" t="s">
        <v>29</v>
      </c>
      <c r="H4" s="375">
        <v>241090</v>
      </c>
      <c r="I4" s="99"/>
      <c r="J4" s="100"/>
    </row>
    <row r="5" spans="1:10" ht="25.5" x14ac:dyDescent="0.25">
      <c r="A5" s="84"/>
      <c r="B5" s="22">
        <v>142</v>
      </c>
      <c r="C5" s="41" t="s">
        <v>30</v>
      </c>
      <c r="D5" s="35">
        <v>510</v>
      </c>
      <c r="E5" s="370"/>
      <c r="F5" s="373"/>
      <c r="G5" s="373"/>
      <c r="H5" s="376"/>
      <c r="I5" s="99"/>
      <c r="J5" s="100"/>
    </row>
    <row r="6" spans="1:10" x14ac:dyDescent="0.25">
      <c r="A6" s="84"/>
      <c r="B6" s="22">
        <v>142</v>
      </c>
      <c r="C6" s="41" t="s">
        <v>31</v>
      </c>
      <c r="D6" s="35">
        <v>20</v>
      </c>
      <c r="E6" s="370"/>
      <c r="F6" s="373"/>
      <c r="G6" s="373"/>
      <c r="H6" s="376"/>
      <c r="I6" s="99"/>
      <c r="J6" s="100"/>
    </row>
    <row r="7" spans="1:10" x14ac:dyDescent="0.25">
      <c r="A7" s="82"/>
      <c r="B7" s="22">
        <v>142</v>
      </c>
      <c r="C7" s="41" t="s">
        <v>32</v>
      </c>
      <c r="D7" s="35">
        <v>6000</v>
      </c>
      <c r="E7" s="371"/>
      <c r="F7" s="374"/>
      <c r="G7" s="374"/>
      <c r="H7" s="377"/>
      <c r="I7" s="99"/>
      <c r="J7" s="100"/>
    </row>
    <row r="8" spans="1:10" x14ac:dyDescent="0.25">
      <c r="A8" s="82"/>
      <c r="B8" s="22">
        <v>142</v>
      </c>
      <c r="C8" s="41" t="s">
        <v>33</v>
      </c>
      <c r="D8" s="35">
        <v>275</v>
      </c>
      <c r="E8" s="92" t="s">
        <v>34</v>
      </c>
      <c r="F8" s="84" t="s">
        <v>12</v>
      </c>
      <c r="G8" s="84" t="s">
        <v>35</v>
      </c>
      <c r="H8" s="8">
        <v>65450</v>
      </c>
      <c r="I8" s="99"/>
      <c r="J8" s="100"/>
    </row>
    <row r="9" spans="1:10" x14ac:dyDescent="0.25">
      <c r="A9" s="82"/>
      <c r="B9" s="22">
        <v>142</v>
      </c>
      <c r="C9" s="41" t="s">
        <v>36</v>
      </c>
      <c r="D9" s="35">
        <v>40</v>
      </c>
      <c r="E9" s="369" t="s">
        <v>37</v>
      </c>
      <c r="F9" s="372" t="s">
        <v>12</v>
      </c>
      <c r="G9" s="372" t="s">
        <v>38</v>
      </c>
      <c r="H9" s="375">
        <v>918150</v>
      </c>
      <c r="I9" s="99"/>
      <c r="J9" s="100"/>
    </row>
    <row r="10" spans="1:10" x14ac:dyDescent="0.25">
      <c r="A10" s="82"/>
      <c r="B10" s="22">
        <v>142</v>
      </c>
      <c r="C10" s="41" t="s">
        <v>39</v>
      </c>
      <c r="D10" s="35">
        <v>6</v>
      </c>
      <c r="E10" s="370"/>
      <c r="F10" s="373"/>
      <c r="G10" s="373"/>
      <c r="H10" s="376"/>
      <c r="I10" s="99"/>
      <c r="J10" s="100"/>
    </row>
    <row r="11" spans="1:10" x14ac:dyDescent="0.25">
      <c r="A11" s="82"/>
      <c r="B11" s="22">
        <v>142</v>
      </c>
      <c r="C11" s="41" t="s">
        <v>40</v>
      </c>
      <c r="D11" s="35">
        <v>2</v>
      </c>
      <c r="E11" s="370"/>
      <c r="F11" s="373"/>
      <c r="G11" s="373"/>
      <c r="H11" s="376"/>
      <c r="I11" s="99"/>
      <c r="J11" s="100"/>
    </row>
    <row r="12" spans="1:10" x14ac:dyDescent="0.25">
      <c r="A12" s="82"/>
      <c r="B12" s="22">
        <v>142</v>
      </c>
      <c r="C12" s="41" t="s">
        <v>41</v>
      </c>
      <c r="D12" s="35">
        <v>6</v>
      </c>
      <c r="E12" s="370"/>
      <c r="F12" s="373"/>
      <c r="G12" s="373"/>
      <c r="H12" s="376"/>
      <c r="I12" s="99"/>
      <c r="J12" s="100"/>
    </row>
    <row r="13" spans="1:10" x14ac:dyDescent="0.25">
      <c r="A13" s="82"/>
      <c r="B13" s="88">
        <v>142</v>
      </c>
      <c r="C13" s="51" t="s">
        <v>42</v>
      </c>
      <c r="D13" s="35">
        <v>50</v>
      </c>
      <c r="E13" s="371"/>
      <c r="F13" s="374"/>
      <c r="G13" s="374"/>
      <c r="H13" s="377"/>
      <c r="I13" s="99"/>
      <c r="J13" s="100"/>
    </row>
    <row r="14" spans="1:10" x14ac:dyDescent="0.25">
      <c r="A14" s="82"/>
      <c r="B14" s="372">
        <v>142</v>
      </c>
      <c r="C14" s="41" t="s">
        <v>40</v>
      </c>
      <c r="D14" s="35">
        <v>5</v>
      </c>
      <c r="E14" s="369" t="s">
        <v>298</v>
      </c>
      <c r="F14" s="82"/>
      <c r="G14" s="372" t="s">
        <v>232</v>
      </c>
      <c r="H14" s="375">
        <v>62375</v>
      </c>
      <c r="I14" s="99"/>
      <c r="J14" s="100"/>
    </row>
    <row r="15" spans="1:10" x14ac:dyDescent="0.25">
      <c r="A15" s="82"/>
      <c r="B15" s="374"/>
      <c r="C15" s="41" t="s">
        <v>36</v>
      </c>
      <c r="D15" s="35">
        <v>50</v>
      </c>
      <c r="E15" s="371"/>
      <c r="F15" s="82"/>
      <c r="G15" s="374"/>
      <c r="H15" s="377"/>
      <c r="I15" s="99"/>
      <c r="J15" s="100"/>
    </row>
    <row r="16" spans="1:10" ht="24" x14ac:dyDescent="0.25">
      <c r="A16" s="50"/>
      <c r="B16" s="384">
        <v>142</v>
      </c>
      <c r="C16" s="49" t="s">
        <v>286</v>
      </c>
      <c r="D16" s="50">
        <v>20</v>
      </c>
      <c r="E16" s="387" t="s">
        <v>298</v>
      </c>
      <c r="F16" s="384" t="s">
        <v>259</v>
      </c>
      <c r="G16" s="384" t="s">
        <v>299</v>
      </c>
      <c r="H16" s="388">
        <v>896280</v>
      </c>
      <c r="I16" s="99"/>
      <c r="J16" s="100"/>
    </row>
    <row r="17" spans="1:10" ht="24" x14ac:dyDescent="0.25">
      <c r="A17" s="50"/>
      <c r="B17" s="385"/>
      <c r="C17" s="49" t="s">
        <v>287</v>
      </c>
      <c r="D17" s="50">
        <v>1</v>
      </c>
      <c r="E17" s="387"/>
      <c r="F17" s="385"/>
      <c r="G17" s="385"/>
      <c r="H17" s="389"/>
      <c r="I17" s="99"/>
      <c r="J17" s="100"/>
    </row>
    <row r="18" spans="1:10" ht="24" x14ac:dyDescent="0.25">
      <c r="A18" s="50"/>
      <c r="B18" s="385"/>
      <c r="C18" s="49" t="s">
        <v>288</v>
      </c>
      <c r="D18" s="50">
        <v>2</v>
      </c>
      <c r="E18" s="387"/>
      <c r="F18" s="385"/>
      <c r="G18" s="385"/>
      <c r="H18" s="389"/>
      <c r="I18" s="99"/>
      <c r="J18" s="100"/>
    </row>
    <row r="19" spans="1:10" ht="36" x14ac:dyDescent="0.25">
      <c r="A19" s="50"/>
      <c r="B19" s="385"/>
      <c r="C19" s="49" t="s">
        <v>289</v>
      </c>
      <c r="D19" s="50">
        <v>2</v>
      </c>
      <c r="E19" s="387"/>
      <c r="F19" s="385"/>
      <c r="G19" s="385"/>
      <c r="H19" s="389"/>
      <c r="I19" s="99"/>
      <c r="J19" s="100"/>
    </row>
    <row r="20" spans="1:10" ht="36" x14ac:dyDescent="0.25">
      <c r="A20" s="50"/>
      <c r="B20" s="385"/>
      <c r="C20" s="49" t="s">
        <v>290</v>
      </c>
      <c r="D20" s="50">
        <v>4</v>
      </c>
      <c r="E20" s="387"/>
      <c r="F20" s="385"/>
      <c r="G20" s="385"/>
      <c r="H20" s="389"/>
      <c r="I20" s="99"/>
      <c r="J20" s="100"/>
    </row>
    <row r="21" spans="1:10" ht="48" x14ac:dyDescent="0.25">
      <c r="A21" s="50"/>
      <c r="B21" s="385"/>
      <c r="C21" s="49" t="s">
        <v>291</v>
      </c>
      <c r="D21" s="50">
        <v>250</v>
      </c>
      <c r="E21" s="387"/>
      <c r="F21" s="385"/>
      <c r="G21" s="385"/>
      <c r="H21" s="389"/>
      <c r="I21" s="99"/>
      <c r="J21" s="100"/>
    </row>
    <row r="22" spans="1:10" x14ac:dyDescent="0.25">
      <c r="A22" s="50"/>
      <c r="B22" s="385"/>
      <c r="C22" s="49" t="s">
        <v>292</v>
      </c>
      <c r="D22" s="50">
        <v>10</v>
      </c>
      <c r="E22" s="387"/>
      <c r="F22" s="385"/>
      <c r="G22" s="385"/>
      <c r="H22" s="389"/>
      <c r="I22" s="99"/>
      <c r="J22" s="100"/>
    </row>
    <row r="23" spans="1:10" x14ac:dyDescent="0.25">
      <c r="A23" s="50"/>
      <c r="B23" s="385"/>
      <c r="C23" s="49" t="s">
        <v>293</v>
      </c>
      <c r="D23" s="50">
        <v>12</v>
      </c>
      <c r="E23" s="387"/>
      <c r="F23" s="385"/>
      <c r="G23" s="385"/>
      <c r="H23" s="389"/>
      <c r="I23" s="99"/>
      <c r="J23" s="100"/>
    </row>
    <row r="24" spans="1:10" ht="24" x14ac:dyDescent="0.25">
      <c r="A24" s="50"/>
      <c r="B24" s="385"/>
      <c r="C24" s="49" t="s">
        <v>294</v>
      </c>
      <c r="D24" s="50">
        <v>2</v>
      </c>
      <c r="E24" s="387"/>
      <c r="F24" s="385"/>
      <c r="G24" s="385"/>
      <c r="H24" s="389"/>
      <c r="I24" s="99"/>
      <c r="J24" s="100"/>
    </row>
    <row r="25" spans="1:10" ht="24" x14ac:dyDescent="0.25">
      <c r="A25" s="50"/>
      <c r="B25" s="385"/>
      <c r="C25" s="49" t="s">
        <v>295</v>
      </c>
      <c r="D25" s="50">
        <v>2</v>
      </c>
      <c r="E25" s="387"/>
      <c r="F25" s="385"/>
      <c r="G25" s="385"/>
      <c r="H25" s="389"/>
      <c r="I25" s="99"/>
      <c r="J25" s="100"/>
    </row>
    <row r="26" spans="1:10" ht="24" x14ac:dyDescent="0.25">
      <c r="A26" s="50"/>
      <c r="B26" s="385"/>
      <c r="C26" s="49" t="s">
        <v>296</v>
      </c>
      <c r="D26" s="50">
        <v>2</v>
      </c>
      <c r="E26" s="387"/>
      <c r="F26" s="385"/>
      <c r="G26" s="385"/>
      <c r="H26" s="389"/>
      <c r="I26" s="99"/>
      <c r="J26" s="100"/>
    </row>
    <row r="27" spans="1:10" ht="24" x14ac:dyDescent="0.25">
      <c r="A27" s="50"/>
      <c r="B27" s="386"/>
      <c r="C27" s="49" t="s">
        <v>297</v>
      </c>
      <c r="D27" s="50">
        <v>4</v>
      </c>
      <c r="E27" s="387"/>
      <c r="F27" s="386"/>
      <c r="G27" s="386"/>
      <c r="H27" s="390"/>
      <c r="I27" s="99"/>
      <c r="J27" s="100"/>
    </row>
    <row r="28" spans="1:10" x14ac:dyDescent="0.25">
      <c r="A28" s="82"/>
      <c r="B28" s="90">
        <v>142</v>
      </c>
      <c r="C28" s="52" t="s">
        <v>43</v>
      </c>
      <c r="D28" s="53">
        <v>6</v>
      </c>
      <c r="E28" s="80" t="s">
        <v>44</v>
      </c>
      <c r="F28" s="83" t="s">
        <v>12</v>
      </c>
      <c r="G28" s="83" t="s">
        <v>45</v>
      </c>
      <c r="H28" s="86" t="s">
        <v>46</v>
      </c>
      <c r="I28" s="99"/>
      <c r="J28" s="100"/>
    </row>
    <row r="29" spans="1:10" ht="38.25" x14ac:dyDescent="0.25">
      <c r="A29" s="82"/>
      <c r="B29" s="22">
        <v>142</v>
      </c>
      <c r="C29" s="41" t="s">
        <v>49</v>
      </c>
      <c r="D29" s="35">
        <v>24</v>
      </c>
      <c r="E29" s="383" t="s">
        <v>50</v>
      </c>
      <c r="F29" s="372" t="s">
        <v>12</v>
      </c>
      <c r="G29" s="372" t="s">
        <v>51</v>
      </c>
      <c r="H29" s="375">
        <v>4771920</v>
      </c>
      <c r="I29" s="99"/>
      <c r="J29" s="100"/>
    </row>
    <row r="30" spans="1:10" ht="51" x14ac:dyDescent="0.25">
      <c r="A30" s="82"/>
      <c r="B30" s="22">
        <v>142</v>
      </c>
      <c r="C30" s="41" t="s">
        <v>52</v>
      </c>
      <c r="D30" s="35">
        <v>24</v>
      </c>
      <c r="E30" s="383"/>
      <c r="F30" s="373"/>
      <c r="G30" s="374"/>
      <c r="H30" s="377"/>
      <c r="I30" s="99"/>
      <c r="J30" s="100"/>
    </row>
    <row r="31" spans="1:10" ht="51" x14ac:dyDescent="0.25">
      <c r="A31" s="82"/>
      <c r="B31" s="22">
        <v>142</v>
      </c>
      <c r="C31" s="41" t="s">
        <v>52</v>
      </c>
      <c r="D31" s="35">
        <v>36</v>
      </c>
      <c r="E31" s="383"/>
      <c r="F31" s="374"/>
      <c r="G31" s="83" t="s">
        <v>230</v>
      </c>
      <c r="H31" s="86">
        <v>8352120</v>
      </c>
      <c r="I31" s="99"/>
      <c r="J31" s="100"/>
    </row>
    <row r="32" spans="1:10" ht="38.25" x14ac:dyDescent="0.25">
      <c r="A32" s="82"/>
      <c r="B32" s="22">
        <v>142</v>
      </c>
      <c r="C32" s="41" t="s">
        <v>53</v>
      </c>
      <c r="D32" s="35">
        <v>3</v>
      </c>
      <c r="E32" s="369" t="s">
        <v>54</v>
      </c>
      <c r="F32" s="372" t="s">
        <v>12</v>
      </c>
      <c r="G32" s="83" t="s">
        <v>55</v>
      </c>
      <c r="H32" s="86">
        <v>864000</v>
      </c>
      <c r="I32" s="99"/>
      <c r="J32" s="100"/>
    </row>
    <row r="33" spans="1:10" x14ac:dyDescent="0.25">
      <c r="A33" s="82"/>
      <c r="B33" s="372">
        <v>142</v>
      </c>
      <c r="C33" s="41" t="s">
        <v>300</v>
      </c>
      <c r="D33" s="35">
        <v>300</v>
      </c>
      <c r="E33" s="370"/>
      <c r="F33" s="373"/>
      <c r="G33" s="372" t="s">
        <v>303</v>
      </c>
      <c r="H33" s="375">
        <v>8042000</v>
      </c>
      <c r="I33" s="99" t="s">
        <v>450</v>
      </c>
      <c r="J33" s="100">
        <v>2650000</v>
      </c>
    </row>
    <row r="34" spans="1:10" x14ac:dyDescent="0.25">
      <c r="A34" s="82"/>
      <c r="B34" s="373"/>
      <c r="C34" s="41" t="s">
        <v>301</v>
      </c>
      <c r="D34" s="35">
        <v>1</v>
      </c>
      <c r="E34" s="370"/>
      <c r="F34" s="373"/>
      <c r="G34" s="373"/>
      <c r="H34" s="376"/>
      <c r="I34" s="99"/>
      <c r="J34" s="100"/>
    </row>
    <row r="35" spans="1:10" ht="25.5" x14ac:dyDescent="0.25">
      <c r="A35" s="82"/>
      <c r="B35" s="374"/>
      <c r="C35" s="41" t="s">
        <v>302</v>
      </c>
      <c r="D35" s="35">
        <v>10</v>
      </c>
      <c r="E35" s="371"/>
      <c r="F35" s="374"/>
      <c r="G35" s="374"/>
      <c r="H35" s="377"/>
      <c r="I35" s="99"/>
      <c r="J35" s="100"/>
    </row>
    <row r="36" spans="1:10" ht="38.25" x14ac:dyDescent="0.25">
      <c r="A36" s="82"/>
      <c r="B36" s="22">
        <v>142</v>
      </c>
      <c r="C36" s="41" t="s">
        <v>56</v>
      </c>
      <c r="D36" s="35">
        <v>72</v>
      </c>
      <c r="E36" s="369" t="s">
        <v>50</v>
      </c>
      <c r="F36" s="372" t="s">
        <v>12</v>
      </c>
      <c r="G36" s="84" t="s">
        <v>231</v>
      </c>
      <c r="H36" s="8">
        <v>7023600</v>
      </c>
      <c r="I36" s="99"/>
      <c r="J36" s="100"/>
    </row>
    <row r="37" spans="1:10" ht="38.25" x14ac:dyDescent="0.25">
      <c r="A37" s="82"/>
      <c r="B37" s="22">
        <v>142</v>
      </c>
      <c r="C37" s="41" t="s">
        <v>56</v>
      </c>
      <c r="D37" s="35">
        <v>120</v>
      </c>
      <c r="E37" s="370"/>
      <c r="F37" s="373"/>
      <c r="G37" s="81" t="s">
        <v>232</v>
      </c>
      <c r="H37" s="85">
        <v>11706000</v>
      </c>
      <c r="I37" s="99"/>
      <c r="J37" s="100"/>
    </row>
    <row r="38" spans="1:10" ht="38.25" x14ac:dyDescent="0.25">
      <c r="A38" s="82"/>
      <c r="B38" s="22">
        <v>142</v>
      </c>
      <c r="C38" s="41" t="s">
        <v>56</v>
      </c>
      <c r="D38" s="35">
        <v>168</v>
      </c>
      <c r="E38" s="371"/>
      <c r="F38" s="374"/>
      <c r="G38" s="81" t="s">
        <v>233</v>
      </c>
      <c r="H38" s="85">
        <v>16388400</v>
      </c>
      <c r="I38" s="99"/>
      <c r="J38" s="100"/>
    </row>
    <row r="39" spans="1:10" ht="38.25" x14ac:dyDescent="0.25">
      <c r="A39" s="15"/>
      <c r="B39" s="32">
        <v>142</v>
      </c>
      <c r="C39" s="41" t="s">
        <v>57</v>
      </c>
      <c r="D39" s="35">
        <v>2000</v>
      </c>
      <c r="E39" s="78" t="s">
        <v>58</v>
      </c>
      <c r="F39" s="81" t="s">
        <v>59</v>
      </c>
      <c r="G39" s="81" t="s">
        <v>60</v>
      </c>
      <c r="H39" s="85">
        <v>27500000</v>
      </c>
      <c r="I39" s="99"/>
      <c r="J39" s="100"/>
    </row>
    <row r="40" spans="1:10" x14ac:dyDescent="0.25">
      <c r="A40" s="15"/>
      <c r="B40" s="88">
        <v>142</v>
      </c>
      <c r="C40" s="41" t="s">
        <v>61</v>
      </c>
      <c r="D40" s="35">
        <v>41</v>
      </c>
      <c r="E40" s="369" t="s">
        <v>62</v>
      </c>
      <c r="F40" s="372" t="s">
        <v>12</v>
      </c>
      <c r="G40" s="372" t="s">
        <v>63</v>
      </c>
      <c r="H40" s="375">
        <v>186322</v>
      </c>
      <c r="I40" s="99"/>
      <c r="J40" s="100"/>
    </row>
    <row r="41" spans="1:10" x14ac:dyDescent="0.25">
      <c r="A41" s="15"/>
      <c r="B41" s="88">
        <v>142</v>
      </c>
      <c r="C41" s="41" t="s">
        <v>64</v>
      </c>
      <c r="D41" s="35">
        <v>900</v>
      </c>
      <c r="E41" s="370"/>
      <c r="F41" s="373"/>
      <c r="G41" s="373"/>
      <c r="H41" s="376"/>
      <c r="I41" s="99"/>
      <c r="J41" s="100"/>
    </row>
    <row r="42" spans="1:10" x14ac:dyDescent="0.25">
      <c r="A42" s="15"/>
      <c r="B42" s="88">
        <v>142</v>
      </c>
      <c r="C42" s="41" t="s">
        <v>65</v>
      </c>
      <c r="D42" s="35">
        <v>147</v>
      </c>
      <c r="E42" s="370"/>
      <c r="F42" s="373"/>
      <c r="G42" s="373"/>
      <c r="H42" s="376"/>
      <c r="I42" s="99"/>
      <c r="J42" s="100"/>
    </row>
    <row r="43" spans="1:10" x14ac:dyDescent="0.25">
      <c r="A43" s="15"/>
      <c r="B43" s="88">
        <v>142</v>
      </c>
      <c r="C43" s="41" t="s">
        <v>66</v>
      </c>
      <c r="D43" s="35">
        <v>250</v>
      </c>
      <c r="E43" s="371"/>
      <c r="F43" s="374"/>
      <c r="G43" s="374"/>
      <c r="H43" s="377"/>
      <c r="I43" s="99"/>
      <c r="J43" s="100"/>
    </row>
    <row r="44" spans="1:10" ht="38.25" x14ac:dyDescent="0.25">
      <c r="A44" s="372">
        <v>4</v>
      </c>
      <c r="B44" s="378">
        <v>142</v>
      </c>
      <c r="C44" s="43" t="s">
        <v>254</v>
      </c>
      <c r="D44" s="7">
        <v>16</v>
      </c>
      <c r="E44" s="369" t="s">
        <v>67</v>
      </c>
      <c r="F44" s="372" t="s">
        <v>68</v>
      </c>
      <c r="G44" s="372" t="s">
        <v>69</v>
      </c>
      <c r="H44" s="375">
        <v>22106083</v>
      </c>
      <c r="I44" s="97" t="s">
        <v>443</v>
      </c>
      <c r="J44" s="98">
        <v>4289989.5999999996</v>
      </c>
    </row>
    <row r="45" spans="1:10" ht="25.5" x14ac:dyDescent="0.25">
      <c r="A45" s="373"/>
      <c r="B45" s="379"/>
      <c r="C45" s="43" t="s">
        <v>70</v>
      </c>
      <c r="D45" s="7">
        <v>12</v>
      </c>
      <c r="E45" s="370"/>
      <c r="F45" s="373"/>
      <c r="G45" s="373"/>
      <c r="H45" s="376"/>
      <c r="I45" s="99" t="s">
        <v>444</v>
      </c>
      <c r="J45" s="100">
        <v>2139960</v>
      </c>
    </row>
    <row r="46" spans="1:10" ht="25.5" x14ac:dyDescent="0.25">
      <c r="A46" s="373"/>
      <c r="B46" s="379"/>
      <c r="C46" s="43" t="s">
        <v>255</v>
      </c>
      <c r="D46" s="7">
        <v>34</v>
      </c>
      <c r="E46" s="370"/>
      <c r="F46" s="373"/>
      <c r="G46" s="373"/>
      <c r="H46" s="376"/>
      <c r="I46" s="101" t="s">
        <v>445</v>
      </c>
      <c r="J46" s="102">
        <v>153978</v>
      </c>
    </row>
    <row r="47" spans="1:10" ht="38.25" x14ac:dyDescent="0.25">
      <c r="A47" s="373"/>
      <c r="B47" s="379"/>
      <c r="C47" s="43" t="s">
        <v>256</v>
      </c>
      <c r="D47" s="7">
        <v>41</v>
      </c>
      <c r="E47" s="370"/>
      <c r="F47" s="373"/>
      <c r="G47" s="373"/>
      <c r="H47" s="376"/>
      <c r="I47" s="97" t="s">
        <v>446</v>
      </c>
      <c r="J47" s="98">
        <v>431964</v>
      </c>
    </row>
    <row r="48" spans="1:10" ht="25.5" x14ac:dyDescent="0.25">
      <c r="A48" s="373"/>
      <c r="B48" s="379"/>
      <c r="C48" s="43" t="s">
        <v>71</v>
      </c>
      <c r="D48" s="7">
        <v>1</v>
      </c>
      <c r="E48" s="370"/>
      <c r="F48" s="373"/>
      <c r="G48" s="373"/>
      <c r="H48" s="376"/>
      <c r="I48" s="99" t="s">
        <v>447</v>
      </c>
      <c r="J48" s="100">
        <v>18000</v>
      </c>
    </row>
    <row r="49" spans="1:10" ht="51" x14ac:dyDescent="0.25">
      <c r="A49" s="373"/>
      <c r="B49" s="379"/>
      <c r="C49" s="43" t="s">
        <v>257</v>
      </c>
      <c r="D49" s="7">
        <v>1</v>
      </c>
      <c r="E49" s="370"/>
      <c r="F49" s="373"/>
      <c r="G49" s="373"/>
      <c r="H49" s="376"/>
      <c r="I49" s="101" t="s">
        <v>447</v>
      </c>
      <c r="J49" s="102">
        <v>85995</v>
      </c>
    </row>
    <row r="50" spans="1:10" ht="89.25" x14ac:dyDescent="0.25">
      <c r="A50" s="373"/>
      <c r="B50" s="379"/>
      <c r="C50" s="43" t="s">
        <v>258</v>
      </c>
      <c r="D50" s="7">
        <v>5</v>
      </c>
      <c r="E50" s="370"/>
      <c r="F50" s="373"/>
      <c r="G50" s="373"/>
      <c r="H50" s="376"/>
      <c r="I50" s="104" t="s">
        <v>447</v>
      </c>
      <c r="J50" s="105">
        <v>184478</v>
      </c>
    </row>
    <row r="51" spans="1:10" x14ac:dyDescent="0.25">
      <c r="A51" s="83"/>
      <c r="B51" s="90">
        <v>142</v>
      </c>
      <c r="C51" s="43" t="s">
        <v>74</v>
      </c>
      <c r="D51" s="7">
        <v>300</v>
      </c>
      <c r="E51" s="92" t="s">
        <v>75</v>
      </c>
      <c r="F51" s="84" t="s">
        <v>59</v>
      </c>
      <c r="G51" s="84" t="s">
        <v>76</v>
      </c>
      <c r="H51" s="8">
        <v>2745000</v>
      </c>
      <c r="I51" s="103" t="s">
        <v>448</v>
      </c>
      <c r="J51" s="103">
        <v>64050</v>
      </c>
    </row>
    <row r="52" spans="1:10" ht="25.5" x14ac:dyDescent="0.25">
      <c r="A52" s="373"/>
      <c r="B52" s="379"/>
      <c r="C52" s="29" t="s">
        <v>77</v>
      </c>
      <c r="D52" s="36">
        <v>5</v>
      </c>
      <c r="E52" s="16" t="s">
        <v>78</v>
      </c>
      <c r="F52" s="84" t="s">
        <v>12</v>
      </c>
      <c r="G52" s="84" t="s">
        <v>79</v>
      </c>
      <c r="H52" s="17">
        <v>115920</v>
      </c>
      <c r="I52" s="99"/>
      <c r="J52" s="100"/>
    </row>
    <row r="53" spans="1:10" ht="25.5" x14ac:dyDescent="0.25">
      <c r="A53" s="373"/>
      <c r="B53" s="379"/>
      <c r="C53" s="28" t="s">
        <v>80</v>
      </c>
      <c r="D53" s="7">
        <v>5</v>
      </c>
      <c r="E53" s="16" t="s">
        <v>78</v>
      </c>
      <c r="F53" s="84" t="s">
        <v>12</v>
      </c>
      <c r="G53" s="84" t="s">
        <v>81</v>
      </c>
      <c r="H53" s="17">
        <v>244188</v>
      </c>
      <c r="I53" s="99"/>
      <c r="J53" s="100"/>
    </row>
    <row r="54" spans="1:10" ht="25.5" x14ac:dyDescent="0.25">
      <c r="A54" s="374"/>
      <c r="B54" s="380"/>
      <c r="C54" s="27" t="s">
        <v>82</v>
      </c>
      <c r="D54" s="7">
        <v>70</v>
      </c>
      <c r="E54" s="16" t="s">
        <v>78</v>
      </c>
      <c r="F54" s="372" t="s">
        <v>12</v>
      </c>
      <c r="G54" s="372" t="s">
        <v>83</v>
      </c>
      <c r="H54" s="18">
        <v>1125196.8</v>
      </c>
      <c r="I54" s="99"/>
      <c r="J54" s="100"/>
    </row>
    <row r="55" spans="1:10" ht="25.5" x14ac:dyDescent="0.25">
      <c r="A55" s="372">
        <v>7</v>
      </c>
      <c r="B55" s="378">
        <v>142</v>
      </c>
      <c r="C55" s="27" t="s">
        <v>84</v>
      </c>
      <c r="D55" s="7">
        <v>5</v>
      </c>
      <c r="E55" s="16" t="s">
        <v>78</v>
      </c>
      <c r="F55" s="374"/>
      <c r="G55" s="374"/>
      <c r="H55" s="18">
        <v>87584</v>
      </c>
      <c r="I55" s="99"/>
      <c r="J55" s="100"/>
    </row>
    <row r="56" spans="1:10" ht="25.5" x14ac:dyDescent="0.25">
      <c r="A56" s="373"/>
      <c r="B56" s="379"/>
      <c r="C56" s="28" t="s">
        <v>85</v>
      </c>
      <c r="D56" s="7">
        <v>2</v>
      </c>
      <c r="E56" s="16" t="s">
        <v>78</v>
      </c>
      <c r="F56" s="84" t="s">
        <v>12</v>
      </c>
      <c r="G56" s="84" t="s">
        <v>86</v>
      </c>
      <c r="H56" s="18">
        <v>57084.56</v>
      </c>
      <c r="I56" s="99"/>
      <c r="J56" s="100"/>
    </row>
    <row r="57" spans="1:10" x14ac:dyDescent="0.25">
      <c r="A57" s="82"/>
      <c r="B57" s="381">
        <v>142</v>
      </c>
      <c r="C57" s="48" t="s">
        <v>273</v>
      </c>
      <c r="D57" s="40">
        <v>1</v>
      </c>
      <c r="E57" s="369" t="s">
        <v>278</v>
      </c>
      <c r="F57" s="381" t="s">
        <v>12</v>
      </c>
      <c r="G57" s="381" t="s">
        <v>279</v>
      </c>
      <c r="H57" s="382">
        <v>1662000</v>
      </c>
      <c r="I57" s="99"/>
      <c r="J57" s="100"/>
    </row>
    <row r="58" spans="1:10" x14ac:dyDescent="0.25">
      <c r="A58" s="82"/>
      <c r="B58" s="381"/>
      <c r="C58" s="48" t="s">
        <v>274</v>
      </c>
      <c r="D58" s="40">
        <v>1</v>
      </c>
      <c r="E58" s="370"/>
      <c r="F58" s="381"/>
      <c r="G58" s="381"/>
      <c r="H58" s="382"/>
      <c r="I58" s="99"/>
      <c r="J58" s="100"/>
    </row>
    <row r="59" spans="1:10" x14ac:dyDescent="0.25">
      <c r="A59" s="82"/>
      <c r="B59" s="381"/>
      <c r="C59" s="48" t="s">
        <v>275</v>
      </c>
      <c r="D59" s="40">
        <v>80</v>
      </c>
      <c r="E59" s="370"/>
      <c r="F59" s="381"/>
      <c r="G59" s="381"/>
      <c r="H59" s="382"/>
      <c r="I59" s="99"/>
      <c r="J59" s="100"/>
    </row>
    <row r="60" spans="1:10" ht="30" x14ac:dyDescent="0.25">
      <c r="A60" s="82"/>
      <c r="B60" s="381"/>
      <c r="C60" s="48" t="s">
        <v>276</v>
      </c>
      <c r="D60" s="40">
        <v>10</v>
      </c>
      <c r="E60" s="370"/>
      <c r="F60" s="381"/>
      <c r="G60" s="381"/>
      <c r="H60" s="382"/>
      <c r="I60" s="99"/>
      <c r="J60" s="100"/>
    </row>
    <row r="61" spans="1:10" ht="30" x14ac:dyDescent="0.25">
      <c r="A61" s="82"/>
      <c r="B61" s="381"/>
      <c r="C61" s="48" t="s">
        <v>277</v>
      </c>
      <c r="D61" s="40">
        <v>5</v>
      </c>
      <c r="E61" s="371"/>
      <c r="F61" s="381"/>
      <c r="G61" s="381"/>
      <c r="H61" s="382"/>
      <c r="I61" s="99"/>
      <c r="J61" s="100"/>
    </row>
    <row r="62" spans="1:10" ht="25.5" x14ac:dyDescent="0.25">
      <c r="A62" s="82"/>
      <c r="B62" s="372">
        <v>142</v>
      </c>
      <c r="C62" s="46" t="s">
        <v>280</v>
      </c>
      <c r="D62" s="24">
        <v>3</v>
      </c>
      <c r="E62" s="369" t="s">
        <v>278</v>
      </c>
      <c r="F62" s="381" t="s">
        <v>259</v>
      </c>
      <c r="G62" s="372" t="s">
        <v>282</v>
      </c>
      <c r="H62" s="382">
        <v>171300</v>
      </c>
      <c r="I62" s="99"/>
      <c r="J62" s="100"/>
    </row>
    <row r="63" spans="1:10" x14ac:dyDescent="0.25">
      <c r="A63" s="82"/>
      <c r="B63" s="374"/>
      <c r="C63" s="43" t="s">
        <v>281</v>
      </c>
      <c r="D63" s="24">
        <v>3</v>
      </c>
      <c r="E63" s="371"/>
      <c r="F63" s="381"/>
      <c r="G63" s="374"/>
      <c r="H63" s="382"/>
      <c r="I63" s="99"/>
      <c r="J63" s="100"/>
    </row>
    <row r="64" spans="1:10" ht="25.5" x14ac:dyDescent="0.25">
      <c r="A64" s="82"/>
      <c r="B64" s="89"/>
      <c r="C64" s="43" t="s">
        <v>283</v>
      </c>
      <c r="D64" s="24">
        <v>6500</v>
      </c>
      <c r="E64" s="92" t="s">
        <v>284</v>
      </c>
      <c r="F64" s="84" t="s">
        <v>12</v>
      </c>
      <c r="G64" s="84" t="s">
        <v>285</v>
      </c>
      <c r="H64" s="91">
        <v>3055000</v>
      </c>
      <c r="I64" s="99"/>
      <c r="J64" s="100"/>
    </row>
    <row r="65" spans="1:10" ht="51" x14ac:dyDescent="0.25">
      <c r="A65" s="82"/>
      <c r="B65" s="89">
        <v>142</v>
      </c>
      <c r="C65" s="43" t="s">
        <v>104</v>
      </c>
      <c r="D65" s="7">
        <v>24</v>
      </c>
      <c r="E65" s="369" t="s">
        <v>24</v>
      </c>
      <c r="F65" s="372" t="s">
        <v>59</v>
      </c>
      <c r="G65" s="372" t="s">
        <v>105</v>
      </c>
      <c r="H65" s="375">
        <v>38249864</v>
      </c>
      <c r="I65" s="99"/>
      <c r="J65" s="100"/>
    </row>
    <row r="66" spans="1:10" ht="38.25" x14ac:dyDescent="0.25">
      <c r="A66" s="372">
        <v>31</v>
      </c>
      <c r="B66" s="378">
        <v>142</v>
      </c>
      <c r="C66" s="43" t="s">
        <v>106</v>
      </c>
      <c r="D66" s="7">
        <v>7</v>
      </c>
      <c r="E66" s="370"/>
      <c r="F66" s="373"/>
      <c r="G66" s="373"/>
      <c r="H66" s="376"/>
      <c r="I66" s="99"/>
      <c r="J66" s="100"/>
    </row>
    <row r="67" spans="1:10" ht="63.75" x14ac:dyDescent="0.25">
      <c r="A67" s="373"/>
      <c r="B67" s="379"/>
      <c r="C67" s="43" t="s">
        <v>107</v>
      </c>
      <c r="D67" s="7">
        <v>2</v>
      </c>
      <c r="E67" s="370"/>
      <c r="F67" s="373"/>
      <c r="G67" s="373"/>
      <c r="H67" s="376"/>
      <c r="I67" s="99"/>
      <c r="J67" s="100"/>
    </row>
    <row r="68" spans="1:10" ht="38.25" x14ac:dyDescent="0.25">
      <c r="A68" s="373"/>
      <c r="B68" s="379"/>
      <c r="C68" s="43" t="s">
        <v>108</v>
      </c>
      <c r="D68" s="7">
        <v>2</v>
      </c>
      <c r="E68" s="370"/>
      <c r="F68" s="373"/>
      <c r="G68" s="373"/>
      <c r="H68" s="376"/>
      <c r="I68" s="99"/>
      <c r="J68" s="100"/>
    </row>
    <row r="69" spans="1:10" ht="51" x14ac:dyDescent="0.25">
      <c r="A69" s="373"/>
      <c r="B69" s="379"/>
      <c r="C69" s="43" t="s">
        <v>109</v>
      </c>
      <c r="D69" s="7">
        <v>3</v>
      </c>
      <c r="E69" s="370"/>
      <c r="F69" s="373"/>
      <c r="G69" s="373"/>
      <c r="H69" s="376"/>
      <c r="I69" s="99"/>
      <c r="J69" s="100"/>
    </row>
    <row r="70" spans="1:10" ht="51" x14ac:dyDescent="0.25">
      <c r="A70" s="373"/>
      <c r="B70" s="379"/>
      <c r="C70" s="43" t="s">
        <v>110</v>
      </c>
      <c r="D70" s="7">
        <v>2</v>
      </c>
      <c r="E70" s="370"/>
      <c r="F70" s="373"/>
      <c r="G70" s="373"/>
      <c r="H70" s="376"/>
      <c r="I70" s="99"/>
      <c r="J70" s="100"/>
    </row>
    <row r="71" spans="1:10" ht="51" x14ac:dyDescent="0.25">
      <c r="A71" s="373"/>
      <c r="B71" s="379"/>
      <c r="C71" s="43" t="s">
        <v>111</v>
      </c>
      <c r="D71" s="7">
        <v>3</v>
      </c>
      <c r="E71" s="370"/>
      <c r="F71" s="373"/>
      <c r="G71" s="373"/>
      <c r="H71" s="376"/>
      <c r="I71" s="99"/>
      <c r="J71" s="100"/>
    </row>
    <row r="72" spans="1:10" ht="51" x14ac:dyDescent="0.25">
      <c r="A72" s="373"/>
      <c r="B72" s="379"/>
      <c r="C72" s="43" t="s">
        <v>112</v>
      </c>
      <c r="D72" s="7">
        <v>5</v>
      </c>
      <c r="E72" s="370"/>
      <c r="F72" s="373"/>
      <c r="G72" s="373"/>
      <c r="H72" s="376"/>
      <c r="I72" s="99"/>
      <c r="J72" s="100"/>
    </row>
    <row r="73" spans="1:10" ht="38.25" x14ac:dyDescent="0.25">
      <c r="A73" s="374"/>
      <c r="B73" s="380"/>
      <c r="C73" s="43" t="s">
        <v>113</v>
      </c>
      <c r="D73" s="7">
        <v>15</v>
      </c>
      <c r="E73" s="370"/>
      <c r="F73" s="373"/>
      <c r="G73" s="373"/>
      <c r="H73" s="376"/>
      <c r="I73" s="99"/>
      <c r="J73" s="100"/>
    </row>
    <row r="74" spans="1:10" ht="38.25" x14ac:dyDescent="0.25">
      <c r="A74" s="82"/>
      <c r="B74" s="89"/>
      <c r="C74" s="43" t="s">
        <v>114</v>
      </c>
      <c r="D74" s="7">
        <v>1</v>
      </c>
      <c r="E74" s="371"/>
      <c r="F74" s="374"/>
      <c r="G74" s="374"/>
      <c r="H74" s="377"/>
      <c r="I74" s="99"/>
      <c r="J74" s="100"/>
    </row>
    <row r="75" spans="1:10" ht="51" x14ac:dyDescent="0.25">
      <c r="A75" s="82"/>
      <c r="B75" s="89"/>
      <c r="C75" s="43" t="s">
        <v>104</v>
      </c>
      <c r="D75" s="7">
        <v>21</v>
      </c>
      <c r="E75" s="79" t="s">
        <v>24</v>
      </c>
      <c r="F75" s="82" t="s">
        <v>253</v>
      </c>
      <c r="G75" s="82"/>
      <c r="H75" s="87">
        <v>34022633</v>
      </c>
      <c r="I75" s="99"/>
      <c r="J75" s="100"/>
    </row>
    <row r="76" spans="1:10" ht="25.5" x14ac:dyDescent="0.25">
      <c r="A76" s="84"/>
      <c r="B76" s="366">
        <v>142</v>
      </c>
      <c r="C76" s="44" t="s">
        <v>234</v>
      </c>
      <c r="D76" s="7">
        <v>70</v>
      </c>
      <c r="E76" s="369" t="s">
        <v>24</v>
      </c>
      <c r="F76" s="372" t="s">
        <v>59</v>
      </c>
      <c r="G76" s="372" t="s">
        <v>252</v>
      </c>
      <c r="H76" s="375">
        <v>52717324</v>
      </c>
      <c r="I76" s="99" t="s">
        <v>451</v>
      </c>
      <c r="J76" s="100">
        <v>10516880</v>
      </c>
    </row>
    <row r="77" spans="1:10" ht="25.5" x14ac:dyDescent="0.25">
      <c r="A77" s="84"/>
      <c r="B77" s="367"/>
      <c r="C77" s="44" t="s">
        <v>235</v>
      </c>
      <c r="D77" s="7">
        <v>4</v>
      </c>
      <c r="E77" s="370"/>
      <c r="F77" s="373"/>
      <c r="G77" s="373"/>
      <c r="H77" s="376"/>
      <c r="I77" s="99"/>
      <c r="J77" s="100"/>
    </row>
    <row r="78" spans="1:10" x14ac:dyDescent="0.25">
      <c r="A78" s="84"/>
      <c r="B78" s="367"/>
      <c r="C78" s="44" t="s">
        <v>236</v>
      </c>
      <c r="D78" s="7">
        <v>70</v>
      </c>
      <c r="E78" s="370"/>
      <c r="F78" s="373"/>
      <c r="G78" s="373"/>
      <c r="H78" s="376"/>
      <c r="I78" s="99" t="s">
        <v>452</v>
      </c>
      <c r="J78" s="100">
        <v>3834732</v>
      </c>
    </row>
    <row r="79" spans="1:10" ht="25.5" x14ac:dyDescent="0.25">
      <c r="A79" s="84"/>
      <c r="B79" s="367"/>
      <c r="C79" s="44" t="s">
        <v>237</v>
      </c>
      <c r="D79" s="7">
        <v>4</v>
      </c>
      <c r="E79" s="370"/>
      <c r="F79" s="373"/>
      <c r="G79" s="373"/>
      <c r="H79" s="376"/>
      <c r="I79" s="99" t="s">
        <v>449</v>
      </c>
      <c r="J79" s="100">
        <v>180576</v>
      </c>
    </row>
    <row r="80" spans="1:10" x14ac:dyDescent="0.25">
      <c r="A80" s="84"/>
      <c r="B80" s="367"/>
      <c r="C80" s="44" t="s">
        <v>238</v>
      </c>
      <c r="D80" s="7">
        <v>20</v>
      </c>
      <c r="E80" s="370"/>
      <c r="F80" s="373"/>
      <c r="G80" s="373"/>
      <c r="H80" s="376"/>
      <c r="I80" s="99" t="s">
        <v>453</v>
      </c>
      <c r="J80" s="100">
        <v>316008</v>
      </c>
    </row>
    <row r="81" spans="1:11" ht="25.5" x14ac:dyDescent="0.25">
      <c r="A81" s="84"/>
      <c r="B81" s="367"/>
      <c r="C81" s="44" t="s">
        <v>239</v>
      </c>
      <c r="D81" s="7">
        <v>70</v>
      </c>
      <c r="E81" s="370"/>
      <c r="F81" s="373"/>
      <c r="G81" s="373"/>
      <c r="H81" s="376"/>
      <c r="I81" s="99" t="s">
        <v>454</v>
      </c>
      <c r="J81" s="100">
        <v>2166912</v>
      </c>
    </row>
    <row r="82" spans="1:11" x14ac:dyDescent="0.25">
      <c r="A82" s="84"/>
      <c r="B82" s="367"/>
      <c r="C82" s="44" t="s">
        <v>240</v>
      </c>
      <c r="D82" s="7">
        <v>1</v>
      </c>
      <c r="E82" s="370"/>
      <c r="F82" s="373"/>
      <c r="G82" s="373"/>
      <c r="H82" s="376"/>
      <c r="I82" s="99" t="s">
        <v>459</v>
      </c>
      <c r="J82" s="100"/>
    </row>
    <row r="83" spans="1:11" ht="25.5" x14ac:dyDescent="0.25">
      <c r="A83" s="84"/>
      <c r="B83" s="367"/>
      <c r="C83" s="44" t="s">
        <v>241</v>
      </c>
      <c r="D83" s="7">
        <v>2</v>
      </c>
      <c r="E83" s="370"/>
      <c r="F83" s="373"/>
      <c r="G83" s="373"/>
      <c r="H83" s="376"/>
      <c r="I83" s="99"/>
      <c r="J83" s="100"/>
    </row>
    <row r="84" spans="1:11" x14ac:dyDescent="0.25">
      <c r="A84" s="84"/>
      <c r="B84" s="367"/>
      <c r="C84" s="44" t="s">
        <v>242</v>
      </c>
      <c r="D84" s="7">
        <v>5</v>
      </c>
      <c r="E84" s="370"/>
      <c r="F84" s="373"/>
      <c r="G84" s="373"/>
      <c r="H84" s="376"/>
      <c r="I84" s="99" t="s">
        <v>459</v>
      </c>
      <c r="J84" s="100"/>
    </row>
    <row r="85" spans="1:11" x14ac:dyDescent="0.25">
      <c r="A85" s="84"/>
      <c r="B85" s="367"/>
      <c r="C85" s="44" t="s">
        <v>243</v>
      </c>
      <c r="D85" s="7">
        <v>1</v>
      </c>
      <c r="E85" s="370"/>
      <c r="F85" s="373"/>
      <c r="G85" s="373"/>
      <c r="H85" s="376"/>
      <c r="I85" s="99" t="s">
        <v>447</v>
      </c>
      <c r="J85" s="100">
        <v>46816</v>
      </c>
    </row>
    <row r="86" spans="1:11" x14ac:dyDescent="0.25">
      <c r="A86" s="84"/>
      <c r="B86" s="367"/>
      <c r="C86" s="44" t="s">
        <v>244</v>
      </c>
      <c r="D86" s="7">
        <v>10</v>
      </c>
      <c r="E86" s="370"/>
      <c r="F86" s="373"/>
      <c r="G86" s="373"/>
      <c r="H86" s="376"/>
      <c r="I86" s="99" t="s">
        <v>455</v>
      </c>
      <c r="J86" s="100">
        <v>158840</v>
      </c>
    </row>
    <row r="87" spans="1:11" x14ac:dyDescent="0.25">
      <c r="A87" s="84"/>
      <c r="B87" s="367"/>
      <c r="C87" s="44" t="s">
        <v>245</v>
      </c>
      <c r="D87" s="7">
        <v>15</v>
      </c>
      <c r="E87" s="370"/>
      <c r="F87" s="373"/>
      <c r="G87" s="373"/>
      <c r="H87" s="376"/>
      <c r="I87" s="99" t="s">
        <v>455</v>
      </c>
      <c r="J87" s="100">
        <v>71896</v>
      </c>
    </row>
    <row r="88" spans="1:11" x14ac:dyDescent="0.25">
      <c r="A88" s="84"/>
      <c r="B88" s="367"/>
      <c r="C88" s="44" t="s">
        <v>246</v>
      </c>
      <c r="D88" s="7">
        <v>70</v>
      </c>
      <c r="E88" s="370"/>
      <c r="F88" s="373"/>
      <c r="G88" s="373"/>
      <c r="H88" s="376"/>
      <c r="I88" s="99" t="s">
        <v>456</v>
      </c>
      <c r="J88" s="100">
        <v>3977688</v>
      </c>
    </row>
    <row r="89" spans="1:11" x14ac:dyDescent="0.25">
      <c r="A89" s="84"/>
      <c r="B89" s="367"/>
      <c r="C89" s="44" t="s">
        <v>247</v>
      </c>
      <c r="D89" s="7">
        <v>3</v>
      </c>
      <c r="E89" s="370"/>
      <c r="F89" s="373"/>
      <c r="G89" s="373"/>
      <c r="H89" s="376"/>
      <c r="I89" s="99" t="s">
        <v>447</v>
      </c>
      <c r="J89" s="100">
        <v>90288</v>
      </c>
    </row>
    <row r="90" spans="1:11" x14ac:dyDescent="0.25">
      <c r="A90" s="84"/>
      <c r="B90" s="367"/>
      <c r="C90" s="44" t="s">
        <v>248</v>
      </c>
      <c r="D90" s="7">
        <v>2</v>
      </c>
      <c r="E90" s="370"/>
      <c r="F90" s="373"/>
      <c r="G90" s="373"/>
      <c r="H90" s="376"/>
      <c r="I90" s="99" t="s">
        <v>457</v>
      </c>
      <c r="J90" s="100">
        <v>90288</v>
      </c>
    </row>
    <row r="91" spans="1:11" x14ac:dyDescent="0.25">
      <c r="A91" s="84"/>
      <c r="B91" s="367"/>
      <c r="C91" s="44" t="s">
        <v>249</v>
      </c>
      <c r="D91" s="7">
        <v>2</v>
      </c>
      <c r="E91" s="370"/>
      <c r="F91" s="373"/>
      <c r="G91" s="373"/>
      <c r="H91" s="376"/>
      <c r="I91" s="99" t="s">
        <v>447</v>
      </c>
      <c r="J91" s="100">
        <v>90288</v>
      </c>
    </row>
    <row r="92" spans="1:11" ht="25.5" x14ac:dyDescent="0.25">
      <c r="A92" s="84"/>
      <c r="B92" s="367"/>
      <c r="C92" s="44" t="s">
        <v>239</v>
      </c>
      <c r="D92" s="7">
        <v>2</v>
      </c>
      <c r="E92" s="370"/>
      <c r="F92" s="373"/>
      <c r="G92" s="373"/>
      <c r="H92" s="376"/>
      <c r="I92" s="99" t="s">
        <v>449</v>
      </c>
      <c r="J92" s="100">
        <v>180576</v>
      </c>
    </row>
    <row r="93" spans="1:11" ht="25.5" x14ac:dyDescent="0.25">
      <c r="A93" s="84"/>
      <c r="B93" s="367"/>
      <c r="C93" s="44" t="s">
        <v>235</v>
      </c>
      <c r="D93" s="7">
        <v>2</v>
      </c>
      <c r="E93" s="370"/>
      <c r="F93" s="373"/>
      <c r="G93" s="373"/>
      <c r="H93" s="376"/>
      <c r="I93" s="99" t="s">
        <v>457</v>
      </c>
      <c r="J93" s="107">
        <v>63536</v>
      </c>
      <c r="K93" s="106"/>
    </row>
    <row r="94" spans="1:11" x14ac:dyDescent="0.25">
      <c r="A94" s="84"/>
      <c r="B94" s="367"/>
      <c r="C94" s="44" t="s">
        <v>250</v>
      </c>
      <c r="D94" s="7">
        <v>11</v>
      </c>
      <c r="E94" s="370"/>
      <c r="F94" s="373"/>
      <c r="G94" s="373"/>
      <c r="H94" s="376"/>
      <c r="I94" s="99" t="s">
        <v>458</v>
      </c>
      <c r="J94" s="100">
        <v>371184</v>
      </c>
    </row>
    <row r="95" spans="1:11" x14ac:dyDescent="0.25">
      <c r="A95" s="84"/>
      <c r="B95" s="368"/>
      <c r="C95" s="44" t="s">
        <v>251</v>
      </c>
      <c r="D95" s="7">
        <v>4</v>
      </c>
      <c r="E95" s="371"/>
      <c r="F95" s="374"/>
      <c r="G95" s="374"/>
      <c r="H95" s="377"/>
      <c r="I95" s="99" t="s">
        <v>449</v>
      </c>
      <c r="J95" s="100">
        <v>180576</v>
      </c>
    </row>
    <row r="96" spans="1:11" ht="24" x14ac:dyDescent="0.25">
      <c r="A96" s="84"/>
      <c r="B96" s="22">
        <v>142</v>
      </c>
      <c r="C96" s="55" t="s">
        <v>304</v>
      </c>
      <c r="D96" s="7">
        <v>10</v>
      </c>
      <c r="E96" s="369" t="s">
        <v>310</v>
      </c>
      <c r="F96" s="372" t="s">
        <v>311</v>
      </c>
      <c r="G96" s="372" t="s">
        <v>312</v>
      </c>
      <c r="H96" s="375">
        <v>646324</v>
      </c>
      <c r="I96" s="99"/>
      <c r="J96" s="100"/>
    </row>
    <row r="97" spans="1:10" x14ac:dyDescent="0.25">
      <c r="A97" s="84"/>
      <c r="B97" s="22"/>
      <c r="C97" s="55" t="s">
        <v>305</v>
      </c>
      <c r="D97" s="7">
        <v>3</v>
      </c>
      <c r="E97" s="370"/>
      <c r="F97" s="373"/>
      <c r="G97" s="373"/>
      <c r="H97" s="376"/>
      <c r="I97" s="99"/>
      <c r="J97" s="100"/>
    </row>
    <row r="98" spans="1:10" ht="24" x14ac:dyDescent="0.25">
      <c r="A98" s="84"/>
      <c r="B98" s="22"/>
      <c r="C98" s="55" t="s">
        <v>306</v>
      </c>
      <c r="D98" s="7">
        <v>4</v>
      </c>
      <c r="E98" s="370"/>
      <c r="F98" s="373"/>
      <c r="G98" s="373"/>
      <c r="H98" s="376"/>
      <c r="I98" s="99"/>
      <c r="J98" s="100"/>
    </row>
    <row r="99" spans="1:10" x14ac:dyDescent="0.25">
      <c r="A99" s="84"/>
      <c r="B99" s="22"/>
      <c r="C99" s="55" t="s">
        <v>307</v>
      </c>
      <c r="D99" s="7">
        <v>2</v>
      </c>
      <c r="E99" s="370"/>
      <c r="F99" s="373"/>
      <c r="G99" s="373"/>
      <c r="H99" s="376"/>
      <c r="I99" s="99"/>
      <c r="J99" s="100"/>
    </row>
    <row r="100" spans="1:10" ht="24" x14ac:dyDescent="0.25">
      <c r="A100" s="84"/>
      <c r="B100" s="22"/>
      <c r="C100" s="55" t="s">
        <v>308</v>
      </c>
      <c r="D100" s="7">
        <v>10</v>
      </c>
      <c r="E100" s="370"/>
      <c r="F100" s="373"/>
      <c r="G100" s="373"/>
      <c r="H100" s="376"/>
      <c r="I100" s="99"/>
      <c r="J100" s="100"/>
    </row>
    <row r="101" spans="1:10" x14ac:dyDescent="0.25">
      <c r="A101" s="84"/>
      <c r="B101" s="22"/>
      <c r="C101" s="55" t="s">
        <v>309</v>
      </c>
      <c r="D101" s="7">
        <v>100</v>
      </c>
      <c r="E101" s="371"/>
      <c r="F101" s="374"/>
      <c r="G101" s="374"/>
      <c r="H101" s="377"/>
      <c r="I101" s="101"/>
      <c r="J101" s="102"/>
    </row>
  </sheetData>
  <mergeCells count="75">
    <mergeCell ref="H2:H3"/>
    <mergeCell ref="A2:A3"/>
    <mergeCell ref="B2:B3"/>
    <mergeCell ref="E2:E3"/>
    <mergeCell ref="F2:F3"/>
    <mergeCell ref="G2:G3"/>
    <mergeCell ref="E4:E7"/>
    <mergeCell ref="F4:F7"/>
    <mergeCell ref="G4:G7"/>
    <mergeCell ref="H4:H7"/>
    <mergeCell ref="E9:E13"/>
    <mergeCell ref="F9:F13"/>
    <mergeCell ref="G9:G13"/>
    <mergeCell ref="H9:H13"/>
    <mergeCell ref="B14:B15"/>
    <mergeCell ref="E14:E15"/>
    <mergeCell ref="G14:G15"/>
    <mergeCell ref="H14:H15"/>
    <mergeCell ref="B16:B27"/>
    <mergeCell ref="E16:E27"/>
    <mergeCell ref="F16:F27"/>
    <mergeCell ref="G16:G27"/>
    <mergeCell ref="H16:H27"/>
    <mergeCell ref="E29:E31"/>
    <mergeCell ref="F29:F31"/>
    <mergeCell ref="G29:G30"/>
    <mergeCell ref="H29:H30"/>
    <mergeCell ref="E32:E35"/>
    <mergeCell ref="F32:F35"/>
    <mergeCell ref="H44:H50"/>
    <mergeCell ref="B33:B35"/>
    <mergeCell ref="G33:G35"/>
    <mergeCell ref="H33:H35"/>
    <mergeCell ref="E36:E38"/>
    <mergeCell ref="F36:F38"/>
    <mergeCell ref="E40:E43"/>
    <mergeCell ref="F40:F43"/>
    <mergeCell ref="G40:G43"/>
    <mergeCell ref="H40:H43"/>
    <mergeCell ref="A44:A50"/>
    <mergeCell ref="B44:B50"/>
    <mergeCell ref="E44:E50"/>
    <mergeCell ref="F44:F50"/>
    <mergeCell ref="G44:G50"/>
    <mergeCell ref="A52:A54"/>
    <mergeCell ref="B52:B54"/>
    <mergeCell ref="F54:F55"/>
    <mergeCell ref="G54:G55"/>
    <mergeCell ref="A55:A56"/>
    <mergeCell ref="B55:B56"/>
    <mergeCell ref="G57:G61"/>
    <mergeCell ref="H57:H61"/>
    <mergeCell ref="B62:B63"/>
    <mergeCell ref="E62:E63"/>
    <mergeCell ref="F62:F63"/>
    <mergeCell ref="G62:G63"/>
    <mergeCell ref="H62:H63"/>
    <mergeCell ref="A66:A73"/>
    <mergeCell ref="B66:B73"/>
    <mergeCell ref="B57:B61"/>
    <mergeCell ref="E57:E61"/>
    <mergeCell ref="F57:F61"/>
    <mergeCell ref="E96:E101"/>
    <mergeCell ref="F96:F101"/>
    <mergeCell ref="G96:G101"/>
    <mergeCell ref="H96:H101"/>
    <mergeCell ref="E65:E74"/>
    <mergeCell ref="F65:F74"/>
    <mergeCell ref="G65:G74"/>
    <mergeCell ref="H65:H74"/>
    <mergeCell ref="B76:B95"/>
    <mergeCell ref="E76:E95"/>
    <mergeCell ref="F76:F95"/>
    <mergeCell ref="G76:G95"/>
    <mergeCell ref="H76:H9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17" workbookViewId="0">
      <selection activeCell="H34" sqref="H34:H40"/>
    </sheetView>
  </sheetViews>
  <sheetFormatPr defaultRowHeight="12.75" x14ac:dyDescent="0.25"/>
  <cols>
    <col min="1" max="1" width="3.28515625" style="69" customWidth="1"/>
    <col min="2" max="2" width="5.5703125" style="69" customWidth="1"/>
    <col min="3" max="3" width="29.5703125" style="41" customWidth="1"/>
    <col min="4" max="4" width="10.85546875" style="69" customWidth="1"/>
    <col min="5" max="5" width="20" style="25" customWidth="1"/>
    <col min="6" max="6" width="14" style="69" customWidth="1"/>
    <col min="7" max="7" width="17.5703125" style="69" customWidth="1"/>
    <col min="8" max="8" width="25.42578125" style="26" customWidth="1"/>
    <col min="9" max="9" width="6.5703125" style="9" customWidth="1"/>
    <col min="10" max="10" width="17.5703125" style="69" customWidth="1"/>
    <col min="11" max="11" width="14.42578125" style="69" customWidth="1"/>
    <col min="12" max="12" width="6.5703125" style="69" customWidth="1"/>
    <col min="13" max="13" width="9.140625" style="69"/>
    <col min="14" max="14" width="13.28515625" style="69" bestFit="1" customWidth="1"/>
    <col min="15" max="259" width="9.140625" style="69"/>
    <col min="260" max="260" width="3.28515625" style="69" customWidth="1"/>
    <col min="261" max="261" width="5.5703125" style="69" customWidth="1"/>
    <col min="262" max="262" width="29.5703125" style="69" customWidth="1"/>
    <col min="263" max="263" width="10.85546875" style="69" customWidth="1"/>
    <col min="264" max="264" width="20" style="69" customWidth="1"/>
    <col min="265" max="265" width="14" style="69" customWidth="1"/>
    <col min="266" max="266" width="17.5703125" style="69" customWidth="1"/>
    <col min="267" max="267" width="14.42578125" style="69" customWidth="1"/>
    <col min="268" max="268" width="6.5703125" style="69" customWidth="1"/>
    <col min="269" max="269" width="9.140625" style="69"/>
    <col min="270" max="270" width="13.28515625" style="69" bestFit="1" customWidth="1"/>
    <col min="271" max="515" width="9.140625" style="69"/>
    <col min="516" max="516" width="3.28515625" style="69" customWidth="1"/>
    <col min="517" max="517" width="5.5703125" style="69" customWidth="1"/>
    <col min="518" max="518" width="29.5703125" style="69" customWidth="1"/>
    <col min="519" max="519" width="10.85546875" style="69" customWidth="1"/>
    <col min="520" max="520" width="20" style="69" customWidth="1"/>
    <col min="521" max="521" width="14" style="69" customWidth="1"/>
    <col min="522" max="522" width="17.5703125" style="69" customWidth="1"/>
    <col min="523" max="523" width="14.42578125" style="69" customWidth="1"/>
    <col min="524" max="524" width="6.5703125" style="69" customWidth="1"/>
    <col min="525" max="525" width="9.140625" style="69"/>
    <col min="526" max="526" width="13.28515625" style="69" bestFit="1" customWidth="1"/>
    <col min="527" max="771" width="9.140625" style="69"/>
    <col min="772" max="772" width="3.28515625" style="69" customWidth="1"/>
    <col min="773" max="773" width="5.5703125" style="69" customWidth="1"/>
    <col min="774" max="774" width="29.5703125" style="69" customWidth="1"/>
    <col min="775" max="775" width="10.85546875" style="69" customWidth="1"/>
    <col min="776" max="776" width="20" style="69" customWidth="1"/>
    <col min="777" max="777" width="14" style="69" customWidth="1"/>
    <col min="778" max="778" width="17.5703125" style="69" customWidth="1"/>
    <col min="779" max="779" width="14.42578125" style="69" customWidth="1"/>
    <col min="780" max="780" width="6.5703125" style="69" customWidth="1"/>
    <col min="781" max="781" width="9.140625" style="69"/>
    <col min="782" max="782" width="13.28515625" style="69" bestFit="1" customWidth="1"/>
    <col min="783" max="1027" width="9.140625" style="69"/>
    <col min="1028" max="1028" width="3.28515625" style="69" customWidth="1"/>
    <col min="1029" max="1029" width="5.5703125" style="69" customWidth="1"/>
    <col min="1030" max="1030" width="29.5703125" style="69" customWidth="1"/>
    <col min="1031" max="1031" width="10.85546875" style="69" customWidth="1"/>
    <col min="1032" max="1032" width="20" style="69" customWidth="1"/>
    <col min="1033" max="1033" width="14" style="69" customWidth="1"/>
    <col min="1034" max="1034" width="17.5703125" style="69" customWidth="1"/>
    <col min="1035" max="1035" width="14.42578125" style="69" customWidth="1"/>
    <col min="1036" max="1036" width="6.5703125" style="69" customWidth="1"/>
    <col min="1037" max="1037" width="9.140625" style="69"/>
    <col min="1038" max="1038" width="13.28515625" style="69" bestFit="1" customWidth="1"/>
    <col min="1039" max="1283" width="9.140625" style="69"/>
    <col min="1284" max="1284" width="3.28515625" style="69" customWidth="1"/>
    <col min="1285" max="1285" width="5.5703125" style="69" customWidth="1"/>
    <col min="1286" max="1286" width="29.5703125" style="69" customWidth="1"/>
    <col min="1287" max="1287" width="10.85546875" style="69" customWidth="1"/>
    <col min="1288" max="1288" width="20" style="69" customWidth="1"/>
    <col min="1289" max="1289" width="14" style="69" customWidth="1"/>
    <col min="1290" max="1290" width="17.5703125" style="69" customWidth="1"/>
    <col min="1291" max="1291" width="14.42578125" style="69" customWidth="1"/>
    <col min="1292" max="1292" width="6.5703125" style="69" customWidth="1"/>
    <col min="1293" max="1293" width="9.140625" style="69"/>
    <col min="1294" max="1294" width="13.28515625" style="69" bestFit="1" customWidth="1"/>
    <col min="1295" max="1539" width="9.140625" style="69"/>
    <col min="1540" max="1540" width="3.28515625" style="69" customWidth="1"/>
    <col min="1541" max="1541" width="5.5703125" style="69" customWidth="1"/>
    <col min="1542" max="1542" width="29.5703125" style="69" customWidth="1"/>
    <col min="1543" max="1543" width="10.85546875" style="69" customWidth="1"/>
    <col min="1544" max="1544" width="20" style="69" customWidth="1"/>
    <col min="1545" max="1545" width="14" style="69" customWidth="1"/>
    <col min="1546" max="1546" width="17.5703125" style="69" customWidth="1"/>
    <col min="1547" max="1547" width="14.42578125" style="69" customWidth="1"/>
    <col min="1548" max="1548" width="6.5703125" style="69" customWidth="1"/>
    <col min="1549" max="1549" width="9.140625" style="69"/>
    <col min="1550" max="1550" width="13.28515625" style="69" bestFit="1" customWidth="1"/>
    <col min="1551" max="1795" width="9.140625" style="69"/>
    <col min="1796" max="1796" width="3.28515625" style="69" customWidth="1"/>
    <col min="1797" max="1797" width="5.5703125" style="69" customWidth="1"/>
    <col min="1798" max="1798" width="29.5703125" style="69" customWidth="1"/>
    <col min="1799" max="1799" width="10.85546875" style="69" customWidth="1"/>
    <col min="1800" max="1800" width="20" style="69" customWidth="1"/>
    <col min="1801" max="1801" width="14" style="69" customWidth="1"/>
    <col min="1802" max="1802" width="17.5703125" style="69" customWidth="1"/>
    <col min="1803" max="1803" width="14.42578125" style="69" customWidth="1"/>
    <col min="1804" max="1804" width="6.5703125" style="69" customWidth="1"/>
    <col min="1805" max="1805" width="9.140625" style="69"/>
    <col min="1806" max="1806" width="13.28515625" style="69" bestFit="1" customWidth="1"/>
    <col min="1807" max="2051" width="9.140625" style="69"/>
    <col min="2052" max="2052" width="3.28515625" style="69" customWidth="1"/>
    <col min="2053" max="2053" width="5.5703125" style="69" customWidth="1"/>
    <col min="2054" max="2054" width="29.5703125" style="69" customWidth="1"/>
    <col min="2055" max="2055" width="10.85546875" style="69" customWidth="1"/>
    <col min="2056" max="2056" width="20" style="69" customWidth="1"/>
    <col min="2057" max="2057" width="14" style="69" customWidth="1"/>
    <col min="2058" max="2058" width="17.5703125" style="69" customWidth="1"/>
    <col min="2059" max="2059" width="14.42578125" style="69" customWidth="1"/>
    <col min="2060" max="2060" width="6.5703125" style="69" customWidth="1"/>
    <col min="2061" max="2061" width="9.140625" style="69"/>
    <col min="2062" max="2062" width="13.28515625" style="69" bestFit="1" customWidth="1"/>
    <col min="2063" max="2307" width="9.140625" style="69"/>
    <col min="2308" max="2308" width="3.28515625" style="69" customWidth="1"/>
    <col min="2309" max="2309" width="5.5703125" style="69" customWidth="1"/>
    <col min="2310" max="2310" width="29.5703125" style="69" customWidth="1"/>
    <col min="2311" max="2311" width="10.85546875" style="69" customWidth="1"/>
    <col min="2312" max="2312" width="20" style="69" customWidth="1"/>
    <col min="2313" max="2313" width="14" style="69" customWidth="1"/>
    <col min="2314" max="2314" width="17.5703125" style="69" customWidth="1"/>
    <col min="2315" max="2315" width="14.42578125" style="69" customWidth="1"/>
    <col min="2316" max="2316" width="6.5703125" style="69" customWidth="1"/>
    <col min="2317" max="2317" width="9.140625" style="69"/>
    <col min="2318" max="2318" width="13.28515625" style="69" bestFit="1" customWidth="1"/>
    <col min="2319" max="2563" width="9.140625" style="69"/>
    <col min="2564" max="2564" width="3.28515625" style="69" customWidth="1"/>
    <col min="2565" max="2565" width="5.5703125" style="69" customWidth="1"/>
    <col min="2566" max="2566" width="29.5703125" style="69" customWidth="1"/>
    <col min="2567" max="2567" width="10.85546875" style="69" customWidth="1"/>
    <col min="2568" max="2568" width="20" style="69" customWidth="1"/>
    <col min="2569" max="2569" width="14" style="69" customWidth="1"/>
    <col min="2570" max="2570" width="17.5703125" style="69" customWidth="1"/>
    <col min="2571" max="2571" width="14.42578125" style="69" customWidth="1"/>
    <col min="2572" max="2572" width="6.5703125" style="69" customWidth="1"/>
    <col min="2573" max="2573" width="9.140625" style="69"/>
    <col min="2574" max="2574" width="13.28515625" style="69" bestFit="1" customWidth="1"/>
    <col min="2575" max="2819" width="9.140625" style="69"/>
    <col min="2820" max="2820" width="3.28515625" style="69" customWidth="1"/>
    <col min="2821" max="2821" width="5.5703125" style="69" customWidth="1"/>
    <col min="2822" max="2822" width="29.5703125" style="69" customWidth="1"/>
    <col min="2823" max="2823" width="10.85546875" style="69" customWidth="1"/>
    <col min="2824" max="2824" width="20" style="69" customWidth="1"/>
    <col min="2825" max="2825" width="14" style="69" customWidth="1"/>
    <col min="2826" max="2826" width="17.5703125" style="69" customWidth="1"/>
    <col min="2827" max="2827" width="14.42578125" style="69" customWidth="1"/>
    <col min="2828" max="2828" width="6.5703125" style="69" customWidth="1"/>
    <col min="2829" max="2829" width="9.140625" style="69"/>
    <col min="2830" max="2830" width="13.28515625" style="69" bestFit="1" customWidth="1"/>
    <col min="2831" max="3075" width="9.140625" style="69"/>
    <col min="3076" max="3076" width="3.28515625" style="69" customWidth="1"/>
    <col min="3077" max="3077" width="5.5703125" style="69" customWidth="1"/>
    <col min="3078" max="3078" width="29.5703125" style="69" customWidth="1"/>
    <col min="3079" max="3079" width="10.85546875" style="69" customWidth="1"/>
    <col min="3080" max="3080" width="20" style="69" customWidth="1"/>
    <col min="3081" max="3081" width="14" style="69" customWidth="1"/>
    <col min="3082" max="3082" width="17.5703125" style="69" customWidth="1"/>
    <col min="3083" max="3083" width="14.42578125" style="69" customWidth="1"/>
    <col min="3084" max="3084" width="6.5703125" style="69" customWidth="1"/>
    <col min="3085" max="3085" width="9.140625" style="69"/>
    <col min="3086" max="3086" width="13.28515625" style="69" bestFit="1" customWidth="1"/>
    <col min="3087" max="3331" width="9.140625" style="69"/>
    <col min="3332" max="3332" width="3.28515625" style="69" customWidth="1"/>
    <col min="3333" max="3333" width="5.5703125" style="69" customWidth="1"/>
    <col min="3334" max="3334" width="29.5703125" style="69" customWidth="1"/>
    <col min="3335" max="3335" width="10.85546875" style="69" customWidth="1"/>
    <col min="3336" max="3336" width="20" style="69" customWidth="1"/>
    <col min="3337" max="3337" width="14" style="69" customWidth="1"/>
    <col min="3338" max="3338" width="17.5703125" style="69" customWidth="1"/>
    <col min="3339" max="3339" width="14.42578125" style="69" customWidth="1"/>
    <col min="3340" max="3340" width="6.5703125" style="69" customWidth="1"/>
    <col min="3341" max="3341" width="9.140625" style="69"/>
    <col min="3342" max="3342" width="13.28515625" style="69" bestFit="1" customWidth="1"/>
    <col min="3343" max="3587" width="9.140625" style="69"/>
    <col min="3588" max="3588" width="3.28515625" style="69" customWidth="1"/>
    <col min="3589" max="3589" width="5.5703125" style="69" customWidth="1"/>
    <col min="3590" max="3590" width="29.5703125" style="69" customWidth="1"/>
    <col min="3591" max="3591" width="10.85546875" style="69" customWidth="1"/>
    <col min="3592" max="3592" width="20" style="69" customWidth="1"/>
    <col min="3593" max="3593" width="14" style="69" customWidth="1"/>
    <col min="3594" max="3594" width="17.5703125" style="69" customWidth="1"/>
    <col min="3595" max="3595" width="14.42578125" style="69" customWidth="1"/>
    <col min="3596" max="3596" width="6.5703125" style="69" customWidth="1"/>
    <col min="3597" max="3597" width="9.140625" style="69"/>
    <col min="3598" max="3598" width="13.28515625" style="69" bestFit="1" customWidth="1"/>
    <col min="3599" max="3843" width="9.140625" style="69"/>
    <col min="3844" max="3844" width="3.28515625" style="69" customWidth="1"/>
    <col min="3845" max="3845" width="5.5703125" style="69" customWidth="1"/>
    <col min="3846" max="3846" width="29.5703125" style="69" customWidth="1"/>
    <col min="3847" max="3847" width="10.85546875" style="69" customWidth="1"/>
    <col min="3848" max="3848" width="20" style="69" customWidth="1"/>
    <col min="3849" max="3849" width="14" style="69" customWidth="1"/>
    <col min="3850" max="3850" width="17.5703125" style="69" customWidth="1"/>
    <col min="3851" max="3851" width="14.42578125" style="69" customWidth="1"/>
    <col min="3852" max="3852" width="6.5703125" style="69" customWidth="1"/>
    <col min="3853" max="3853" width="9.140625" style="69"/>
    <col min="3854" max="3854" width="13.28515625" style="69" bestFit="1" customWidth="1"/>
    <col min="3855" max="4099" width="9.140625" style="69"/>
    <col min="4100" max="4100" width="3.28515625" style="69" customWidth="1"/>
    <col min="4101" max="4101" width="5.5703125" style="69" customWidth="1"/>
    <col min="4102" max="4102" width="29.5703125" style="69" customWidth="1"/>
    <col min="4103" max="4103" width="10.85546875" style="69" customWidth="1"/>
    <col min="4104" max="4104" width="20" style="69" customWidth="1"/>
    <col min="4105" max="4105" width="14" style="69" customWidth="1"/>
    <col min="4106" max="4106" width="17.5703125" style="69" customWidth="1"/>
    <col min="4107" max="4107" width="14.42578125" style="69" customWidth="1"/>
    <col min="4108" max="4108" width="6.5703125" style="69" customWidth="1"/>
    <col min="4109" max="4109" width="9.140625" style="69"/>
    <col min="4110" max="4110" width="13.28515625" style="69" bestFit="1" customWidth="1"/>
    <col min="4111" max="4355" width="9.140625" style="69"/>
    <col min="4356" max="4356" width="3.28515625" style="69" customWidth="1"/>
    <col min="4357" max="4357" width="5.5703125" style="69" customWidth="1"/>
    <col min="4358" max="4358" width="29.5703125" style="69" customWidth="1"/>
    <col min="4359" max="4359" width="10.85546875" style="69" customWidth="1"/>
    <col min="4360" max="4360" width="20" style="69" customWidth="1"/>
    <col min="4361" max="4361" width="14" style="69" customWidth="1"/>
    <col min="4362" max="4362" width="17.5703125" style="69" customWidth="1"/>
    <col min="4363" max="4363" width="14.42578125" style="69" customWidth="1"/>
    <col min="4364" max="4364" width="6.5703125" style="69" customWidth="1"/>
    <col min="4365" max="4365" width="9.140625" style="69"/>
    <col min="4366" max="4366" width="13.28515625" style="69" bestFit="1" customWidth="1"/>
    <col min="4367" max="4611" width="9.140625" style="69"/>
    <col min="4612" max="4612" width="3.28515625" style="69" customWidth="1"/>
    <col min="4613" max="4613" width="5.5703125" style="69" customWidth="1"/>
    <col min="4614" max="4614" width="29.5703125" style="69" customWidth="1"/>
    <col min="4615" max="4615" width="10.85546875" style="69" customWidth="1"/>
    <col min="4616" max="4616" width="20" style="69" customWidth="1"/>
    <col min="4617" max="4617" width="14" style="69" customWidth="1"/>
    <col min="4618" max="4618" width="17.5703125" style="69" customWidth="1"/>
    <col min="4619" max="4619" width="14.42578125" style="69" customWidth="1"/>
    <col min="4620" max="4620" width="6.5703125" style="69" customWidth="1"/>
    <col min="4621" max="4621" width="9.140625" style="69"/>
    <col min="4622" max="4622" width="13.28515625" style="69" bestFit="1" customWidth="1"/>
    <col min="4623" max="4867" width="9.140625" style="69"/>
    <col min="4868" max="4868" width="3.28515625" style="69" customWidth="1"/>
    <col min="4869" max="4869" width="5.5703125" style="69" customWidth="1"/>
    <col min="4870" max="4870" width="29.5703125" style="69" customWidth="1"/>
    <col min="4871" max="4871" width="10.85546875" style="69" customWidth="1"/>
    <col min="4872" max="4872" width="20" style="69" customWidth="1"/>
    <col min="4873" max="4873" width="14" style="69" customWidth="1"/>
    <col min="4874" max="4874" width="17.5703125" style="69" customWidth="1"/>
    <col min="4875" max="4875" width="14.42578125" style="69" customWidth="1"/>
    <col min="4876" max="4876" width="6.5703125" style="69" customWidth="1"/>
    <col min="4877" max="4877" width="9.140625" style="69"/>
    <col min="4878" max="4878" width="13.28515625" style="69" bestFit="1" customWidth="1"/>
    <col min="4879" max="5123" width="9.140625" style="69"/>
    <col min="5124" max="5124" width="3.28515625" style="69" customWidth="1"/>
    <col min="5125" max="5125" width="5.5703125" style="69" customWidth="1"/>
    <col min="5126" max="5126" width="29.5703125" style="69" customWidth="1"/>
    <col min="5127" max="5127" width="10.85546875" style="69" customWidth="1"/>
    <col min="5128" max="5128" width="20" style="69" customWidth="1"/>
    <col min="5129" max="5129" width="14" style="69" customWidth="1"/>
    <col min="5130" max="5130" width="17.5703125" style="69" customWidth="1"/>
    <col min="5131" max="5131" width="14.42578125" style="69" customWidth="1"/>
    <col min="5132" max="5132" width="6.5703125" style="69" customWidth="1"/>
    <col min="5133" max="5133" width="9.140625" style="69"/>
    <col min="5134" max="5134" width="13.28515625" style="69" bestFit="1" customWidth="1"/>
    <col min="5135" max="5379" width="9.140625" style="69"/>
    <col min="5380" max="5380" width="3.28515625" style="69" customWidth="1"/>
    <col min="5381" max="5381" width="5.5703125" style="69" customWidth="1"/>
    <col min="5382" max="5382" width="29.5703125" style="69" customWidth="1"/>
    <col min="5383" max="5383" width="10.85546875" style="69" customWidth="1"/>
    <col min="5384" max="5384" width="20" style="69" customWidth="1"/>
    <col min="5385" max="5385" width="14" style="69" customWidth="1"/>
    <col min="5386" max="5386" width="17.5703125" style="69" customWidth="1"/>
    <col min="5387" max="5387" width="14.42578125" style="69" customWidth="1"/>
    <col min="5388" max="5388" width="6.5703125" style="69" customWidth="1"/>
    <col min="5389" max="5389" width="9.140625" style="69"/>
    <col min="5390" max="5390" width="13.28515625" style="69" bestFit="1" customWidth="1"/>
    <col min="5391" max="5635" width="9.140625" style="69"/>
    <col min="5636" max="5636" width="3.28515625" style="69" customWidth="1"/>
    <col min="5637" max="5637" width="5.5703125" style="69" customWidth="1"/>
    <col min="5638" max="5638" width="29.5703125" style="69" customWidth="1"/>
    <col min="5639" max="5639" width="10.85546875" style="69" customWidth="1"/>
    <col min="5640" max="5640" width="20" style="69" customWidth="1"/>
    <col min="5641" max="5641" width="14" style="69" customWidth="1"/>
    <col min="5642" max="5642" width="17.5703125" style="69" customWidth="1"/>
    <col min="5643" max="5643" width="14.42578125" style="69" customWidth="1"/>
    <col min="5644" max="5644" width="6.5703125" style="69" customWidth="1"/>
    <col min="5645" max="5645" width="9.140625" style="69"/>
    <col min="5646" max="5646" width="13.28515625" style="69" bestFit="1" customWidth="1"/>
    <col min="5647" max="5891" width="9.140625" style="69"/>
    <col min="5892" max="5892" width="3.28515625" style="69" customWidth="1"/>
    <col min="5893" max="5893" width="5.5703125" style="69" customWidth="1"/>
    <col min="5894" max="5894" width="29.5703125" style="69" customWidth="1"/>
    <col min="5895" max="5895" width="10.85546875" style="69" customWidth="1"/>
    <col min="5896" max="5896" width="20" style="69" customWidth="1"/>
    <col min="5897" max="5897" width="14" style="69" customWidth="1"/>
    <col min="5898" max="5898" width="17.5703125" style="69" customWidth="1"/>
    <col min="5899" max="5899" width="14.42578125" style="69" customWidth="1"/>
    <col min="5900" max="5900" width="6.5703125" style="69" customWidth="1"/>
    <col min="5901" max="5901" width="9.140625" style="69"/>
    <col min="5902" max="5902" width="13.28515625" style="69" bestFit="1" customWidth="1"/>
    <col min="5903" max="6147" width="9.140625" style="69"/>
    <col min="6148" max="6148" width="3.28515625" style="69" customWidth="1"/>
    <col min="6149" max="6149" width="5.5703125" style="69" customWidth="1"/>
    <col min="6150" max="6150" width="29.5703125" style="69" customWidth="1"/>
    <col min="6151" max="6151" width="10.85546875" style="69" customWidth="1"/>
    <col min="6152" max="6152" width="20" style="69" customWidth="1"/>
    <col min="6153" max="6153" width="14" style="69" customWidth="1"/>
    <col min="6154" max="6154" width="17.5703125" style="69" customWidth="1"/>
    <col min="6155" max="6155" width="14.42578125" style="69" customWidth="1"/>
    <col min="6156" max="6156" width="6.5703125" style="69" customWidth="1"/>
    <col min="6157" max="6157" width="9.140625" style="69"/>
    <col min="6158" max="6158" width="13.28515625" style="69" bestFit="1" customWidth="1"/>
    <col min="6159" max="6403" width="9.140625" style="69"/>
    <col min="6404" max="6404" width="3.28515625" style="69" customWidth="1"/>
    <col min="6405" max="6405" width="5.5703125" style="69" customWidth="1"/>
    <col min="6406" max="6406" width="29.5703125" style="69" customWidth="1"/>
    <col min="6407" max="6407" width="10.85546875" style="69" customWidth="1"/>
    <col min="6408" max="6408" width="20" style="69" customWidth="1"/>
    <col min="6409" max="6409" width="14" style="69" customWidth="1"/>
    <col min="6410" max="6410" width="17.5703125" style="69" customWidth="1"/>
    <col min="6411" max="6411" width="14.42578125" style="69" customWidth="1"/>
    <col min="6412" max="6412" width="6.5703125" style="69" customWidth="1"/>
    <col min="6413" max="6413" width="9.140625" style="69"/>
    <col min="6414" max="6414" width="13.28515625" style="69" bestFit="1" customWidth="1"/>
    <col min="6415" max="6659" width="9.140625" style="69"/>
    <col min="6660" max="6660" width="3.28515625" style="69" customWidth="1"/>
    <col min="6661" max="6661" width="5.5703125" style="69" customWidth="1"/>
    <col min="6662" max="6662" width="29.5703125" style="69" customWidth="1"/>
    <col min="6663" max="6663" width="10.85546875" style="69" customWidth="1"/>
    <col min="6664" max="6664" width="20" style="69" customWidth="1"/>
    <col min="6665" max="6665" width="14" style="69" customWidth="1"/>
    <col min="6666" max="6666" width="17.5703125" style="69" customWidth="1"/>
    <col min="6667" max="6667" width="14.42578125" style="69" customWidth="1"/>
    <col min="6668" max="6668" width="6.5703125" style="69" customWidth="1"/>
    <col min="6669" max="6669" width="9.140625" style="69"/>
    <col min="6670" max="6670" width="13.28515625" style="69" bestFit="1" customWidth="1"/>
    <col min="6671" max="6915" width="9.140625" style="69"/>
    <col min="6916" max="6916" width="3.28515625" style="69" customWidth="1"/>
    <col min="6917" max="6917" width="5.5703125" style="69" customWidth="1"/>
    <col min="6918" max="6918" width="29.5703125" style="69" customWidth="1"/>
    <col min="6919" max="6919" width="10.85546875" style="69" customWidth="1"/>
    <col min="6920" max="6920" width="20" style="69" customWidth="1"/>
    <col min="6921" max="6921" width="14" style="69" customWidth="1"/>
    <col min="6922" max="6922" width="17.5703125" style="69" customWidth="1"/>
    <col min="6923" max="6923" width="14.42578125" style="69" customWidth="1"/>
    <col min="6924" max="6924" width="6.5703125" style="69" customWidth="1"/>
    <col min="6925" max="6925" width="9.140625" style="69"/>
    <col min="6926" max="6926" width="13.28515625" style="69" bestFit="1" customWidth="1"/>
    <col min="6927" max="7171" width="9.140625" style="69"/>
    <col min="7172" max="7172" width="3.28515625" style="69" customWidth="1"/>
    <col min="7173" max="7173" width="5.5703125" style="69" customWidth="1"/>
    <col min="7174" max="7174" width="29.5703125" style="69" customWidth="1"/>
    <col min="7175" max="7175" width="10.85546875" style="69" customWidth="1"/>
    <col min="7176" max="7176" width="20" style="69" customWidth="1"/>
    <col min="7177" max="7177" width="14" style="69" customWidth="1"/>
    <col min="7178" max="7178" width="17.5703125" style="69" customWidth="1"/>
    <col min="7179" max="7179" width="14.42578125" style="69" customWidth="1"/>
    <col min="7180" max="7180" width="6.5703125" style="69" customWidth="1"/>
    <col min="7181" max="7181" width="9.140625" style="69"/>
    <col min="7182" max="7182" width="13.28515625" style="69" bestFit="1" customWidth="1"/>
    <col min="7183" max="7427" width="9.140625" style="69"/>
    <col min="7428" max="7428" width="3.28515625" style="69" customWidth="1"/>
    <col min="7429" max="7429" width="5.5703125" style="69" customWidth="1"/>
    <col min="7430" max="7430" width="29.5703125" style="69" customWidth="1"/>
    <col min="7431" max="7431" width="10.85546875" style="69" customWidth="1"/>
    <col min="7432" max="7432" width="20" style="69" customWidth="1"/>
    <col min="7433" max="7433" width="14" style="69" customWidth="1"/>
    <col min="7434" max="7434" width="17.5703125" style="69" customWidth="1"/>
    <col min="7435" max="7435" width="14.42578125" style="69" customWidth="1"/>
    <col min="7436" max="7436" width="6.5703125" style="69" customWidth="1"/>
    <col min="7437" max="7437" width="9.140625" style="69"/>
    <col min="7438" max="7438" width="13.28515625" style="69" bestFit="1" customWidth="1"/>
    <col min="7439" max="7683" width="9.140625" style="69"/>
    <col min="7684" max="7684" width="3.28515625" style="69" customWidth="1"/>
    <col min="7685" max="7685" width="5.5703125" style="69" customWidth="1"/>
    <col min="7686" max="7686" width="29.5703125" style="69" customWidth="1"/>
    <col min="7687" max="7687" width="10.85546875" style="69" customWidth="1"/>
    <col min="7688" max="7688" width="20" style="69" customWidth="1"/>
    <col min="7689" max="7689" width="14" style="69" customWidth="1"/>
    <col min="7690" max="7690" width="17.5703125" style="69" customWidth="1"/>
    <col min="7691" max="7691" width="14.42578125" style="69" customWidth="1"/>
    <col min="7692" max="7692" width="6.5703125" style="69" customWidth="1"/>
    <col min="7693" max="7693" width="9.140625" style="69"/>
    <col min="7694" max="7694" width="13.28515625" style="69" bestFit="1" customWidth="1"/>
    <col min="7695" max="7939" width="9.140625" style="69"/>
    <col min="7940" max="7940" width="3.28515625" style="69" customWidth="1"/>
    <col min="7941" max="7941" width="5.5703125" style="69" customWidth="1"/>
    <col min="7942" max="7942" width="29.5703125" style="69" customWidth="1"/>
    <col min="7943" max="7943" width="10.85546875" style="69" customWidth="1"/>
    <col min="7944" max="7944" width="20" style="69" customWidth="1"/>
    <col min="7945" max="7945" width="14" style="69" customWidth="1"/>
    <col min="7946" max="7946" width="17.5703125" style="69" customWidth="1"/>
    <col min="7947" max="7947" width="14.42578125" style="69" customWidth="1"/>
    <col min="7948" max="7948" width="6.5703125" style="69" customWidth="1"/>
    <col min="7949" max="7949" width="9.140625" style="69"/>
    <col min="7950" max="7950" width="13.28515625" style="69" bestFit="1" customWidth="1"/>
    <col min="7951" max="8195" width="9.140625" style="69"/>
    <col min="8196" max="8196" width="3.28515625" style="69" customWidth="1"/>
    <col min="8197" max="8197" width="5.5703125" style="69" customWidth="1"/>
    <col min="8198" max="8198" width="29.5703125" style="69" customWidth="1"/>
    <col min="8199" max="8199" width="10.85546875" style="69" customWidth="1"/>
    <col min="8200" max="8200" width="20" style="69" customWidth="1"/>
    <col min="8201" max="8201" width="14" style="69" customWidth="1"/>
    <col min="8202" max="8202" width="17.5703125" style="69" customWidth="1"/>
    <col min="8203" max="8203" width="14.42578125" style="69" customWidth="1"/>
    <col min="8204" max="8204" width="6.5703125" style="69" customWidth="1"/>
    <col min="8205" max="8205" width="9.140625" style="69"/>
    <col min="8206" max="8206" width="13.28515625" style="69" bestFit="1" customWidth="1"/>
    <col min="8207" max="8451" width="9.140625" style="69"/>
    <col min="8452" max="8452" width="3.28515625" style="69" customWidth="1"/>
    <col min="8453" max="8453" width="5.5703125" style="69" customWidth="1"/>
    <col min="8454" max="8454" width="29.5703125" style="69" customWidth="1"/>
    <col min="8455" max="8455" width="10.85546875" style="69" customWidth="1"/>
    <col min="8456" max="8456" width="20" style="69" customWidth="1"/>
    <col min="8457" max="8457" width="14" style="69" customWidth="1"/>
    <col min="8458" max="8458" width="17.5703125" style="69" customWidth="1"/>
    <col min="8459" max="8459" width="14.42578125" style="69" customWidth="1"/>
    <col min="8460" max="8460" width="6.5703125" style="69" customWidth="1"/>
    <col min="8461" max="8461" width="9.140625" style="69"/>
    <col min="8462" max="8462" width="13.28515625" style="69" bestFit="1" customWidth="1"/>
    <col min="8463" max="8707" width="9.140625" style="69"/>
    <col min="8708" max="8708" width="3.28515625" style="69" customWidth="1"/>
    <col min="8709" max="8709" width="5.5703125" style="69" customWidth="1"/>
    <col min="8710" max="8710" width="29.5703125" style="69" customWidth="1"/>
    <col min="8711" max="8711" width="10.85546875" style="69" customWidth="1"/>
    <col min="8712" max="8712" width="20" style="69" customWidth="1"/>
    <col min="8713" max="8713" width="14" style="69" customWidth="1"/>
    <col min="8714" max="8714" width="17.5703125" style="69" customWidth="1"/>
    <col min="8715" max="8715" width="14.42578125" style="69" customWidth="1"/>
    <col min="8716" max="8716" width="6.5703125" style="69" customWidth="1"/>
    <col min="8717" max="8717" width="9.140625" style="69"/>
    <col min="8718" max="8718" width="13.28515625" style="69" bestFit="1" customWidth="1"/>
    <col min="8719" max="8963" width="9.140625" style="69"/>
    <col min="8964" max="8964" width="3.28515625" style="69" customWidth="1"/>
    <col min="8965" max="8965" width="5.5703125" style="69" customWidth="1"/>
    <col min="8966" max="8966" width="29.5703125" style="69" customWidth="1"/>
    <col min="8967" max="8967" width="10.85546875" style="69" customWidth="1"/>
    <col min="8968" max="8968" width="20" style="69" customWidth="1"/>
    <col min="8969" max="8969" width="14" style="69" customWidth="1"/>
    <col min="8970" max="8970" width="17.5703125" style="69" customWidth="1"/>
    <col min="8971" max="8971" width="14.42578125" style="69" customWidth="1"/>
    <col min="8972" max="8972" width="6.5703125" style="69" customWidth="1"/>
    <col min="8973" max="8973" width="9.140625" style="69"/>
    <col min="8974" max="8974" width="13.28515625" style="69" bestFit="1" customWidth="1"/>
    <col min="8975" max="9219" width="9.140625" style="69"/>
    <col min="9220" max="9220" width="3.28515625" style="69" customWidth="1"/>
    <col min="9221" max="9221" width="5.5703125" style="69" customWidth="1"/>
    <col min="9222" max="9222" width="29.5703125" style="69" customWidth="1"/>
    <col min="9223" max="9223" width="10.85546875" style="69" customWidth="1"/>
    <col min="9224" max="9224" width="20" style="69" customWidth="1"/>
    <col min="9225" max="9225" width="14" style="69" customWidth="1"/>
    <col min="9226" max="9226" width="17.5703125" style="69" customWidth="1"/>
    <col min="9227" max="9227" width="14.42578125" style="69" customWidth="1"/>
    <col min="9228" max="9228" width="6.5703125" style="69" customWidth="1"/>
    <col min="9229" max="9229" width="9.140625" style="69"/>
    <col min="9230" max="9230" width="13.28515625" style="69" bestFit="1" customWidth="1"/>
    <col min="9231" max="9475" width="9.140625" style="69"/>
    <col min="9476" max="9476" width="3.28515625" style="69" customWidth="1"/>
    <col min="9477" max="9477" width="5.5703125" style="69" customWidth="1"/>
    <col min="9478" max="9478" width="29.5703125" style="69" customWidth="1"/>
    <col min="9479" max="9479" width="10.85546875" style="69" customWidth="1"/>
    <col min="9480" max="9480" width="20" style="69" customWidth="1"/>
    <col min="9481" max="9481" width="14" style="69" customWidth="1"/>
    <col min="9482" max="9482" width="17.5703125" style="69" customWidth="1"/>
    <col min="9483" max="9483" width="14.42578125" style="69" customWidth="1"/>
    <col min="9484" max="9484" width="6.5703125" style="69" customWidth="1"/>
    <col min="9485" max="9485" width="9.140625" style="69"/>
    <col min="9486" max="9486" width="13.28515625" style="69" bestFit="1" customWidth="1"/>
    <col min="9487" max="9731" width="9.140625" style="69"/>
    <col min="9732" max="9732" width="3.28515625" style="69" customWidth="1"/>
    <col min="9733" max="9733" width="5.5703125" style="69" customWidth="1"/>
    <col min="9734" max="9734" width="29.5703125" style="69" customWidth="1"/>
    <col min="9735" max="9735" width="10.85546875" style="69" customWidth="1"/>
    <col min="9736" max="9736" width="20" style="69" customWidth="1"/>
    <col min="9737" max="9737" width="14" style="69" customWidth="1"/>
    <col min="9738" max="9738" width="17.5703125" style="69" customWidth="1"/>
    <col min="9739" max="9739" width="14.42578125" style="69" customWidth="1"/>
    <col min="9740" max="9740" width="6.5703125" style="69" customWidth="1"/>
    <col min="9741" max="9741" width="9.140625" style="69"/>
    <col min="9742" max="9742" width="13.28515625" style="69" bestFit="1" customWidth="1"/>
    <col min="9743" max="9987" width="9.140625" style="69"/>
    <col min="9988" max="9988" width="3.28515625" style="69" customWidth="1"/>
    <col min="9989" max="9989" width="5.5703125" style="69" customWidth="1"/>
    <col min="9990" max="9990" width="29.5703125" style="69" customWidth="1"/>
    <col min="9991" max="9991" width="10.85546875" style="69" customWidth="1"/>
    <col min="9992" max="9992" width="20" style="69" customWidth="1"/>
    <col min="9993" max="9993" width="14" style="69" customWidth="1"/>
    <col min="9994" max="9994" width="17.5703125" style="69" customWidth="1"/>
    <col min="9995" max="9995" width="14.42578125" style="69" customWidth="1"/>
    <col min="9996" max="9996" width="6.5703125" style="69" customWidth="1"/>
    <col min="9997" max="9997" width="9.140625" style="69"/>
    <col min="9998" max="9998" width="13.28515625" style="69" bestFit="1" customWidth="1"/>
    <col min="9999" max="10243" width="9.140625" style="69"/>
    <col min="10244" max="10244" width="3.28515625" style="69" customWidth="1"/>
    <col min="10245" max="10245" width="5.5703125" style="69" customWidth="1"/>
    <col min="10246" max="10246" width="29.5703125" style="69" customWidth="1"/>
    <col min="10247" max="10247" width="10.85546875" style="69" customWidth="1"/>
    <col min="10248" max="10248" width="20" style="69" customWidth="1"/>
    <col min="10249" max="10249" width="14" style="69" customWidth="1"/>
    <col min="10250" max="10250" width="17.5703125" style="69" customWidth="1"/>
    <col min="10251" max="10251" width="14.42578125" style="69" customWidth="1"/>
    <col min="10252" max="10252" width="6.5703125" style="69" customWidth="1"/>
    <col min="10253" max="10253" width="9.140625" style="69"/>
    <col min="10254" max="10254" width="13.28515625" style="69" bestFit="1" customWidth="1"/>
    <col min="10255" max="10499" width="9.140625" style="69"/>
    <col min="10500" max="10500" width="3.28515625" style="69" customWidth="1"/>
    <col min="10501" max="10501" width="5.5703125" style="69" customWidth="1"/>
    <col min="10502" max="10502" width="29.5703125" style="69" customWidth="1"/>
    <col min="10503" max="10503" width="10.85546875" style="69" customWidth="1"/>
    <col min="10504" max="10504" width="20" style="69" customWidth="1"/>
    <col min="10505" max="10505" width="14" style="69" customWidth="1"/>
    <col min="10506" max="10506" width="17.5703125" style="69" customWidth="1"/>
    <col min="10507" max="10507" width="14.42578125" style="69" customWidth="1"/>
    <col min="10508" max="10508" width="6.5703125" style="69" customWidth="1"/>
    <col min="10509" max="10509" width="9.140625" style="69"/>
    <col min="10510" max="10510" width="13.28515625" style="69" bestFit="1" customWidth="1"/>
    <col min="10511" max="10755" width="9.140625" style="69"/>
    <col min="10756" max="10756" width="3.28515625" style="69" customWidth="1"/>
    <col min="10757" max="10757" width="5.5703125" style="69" customWidth="1"/>
    <col min="10758" max="10758" width="29.5703125" style="69" customWidth="1"/>
    <col min="10759" max="10759" width="10.85546875" style="69" customWidth="1"/>
    <col min="10760" max="10760" width="20" style="69" customWidth="1"/>
    <col min="10761" max="10761" width="14" style="69" customWidth="1"/>
    <col min="10762" max="10762" width="17.5703125" style="69" customWidth="1"/>
    <col min="10763" max="10763" width="14.42578125" style="69" customWidth="1"/>
    <col min="10764" max="10764" width="6.5703125" style="69" customWidth="1"/>
    <col min="10765" max="10765" width="9.140625" style="69"/>
    <col min="10766" max="10766" width="13.28515625" style="69" bestFit="1" customWidth="1"/>
    <col min="10767" max="11011" width="9.140625" style="69"/>
    <col min="11012" max="11012" width="3.28515625" style="69" customWidth="1"/>
    <col min="11013" max="11013" width="5.5703125" style="69" customWidth="1"/>
    <col min="11014" max="11014" width="29.5703125" style="69" customWidth="1"/>
    <col min="11015" max="11015" width="10.85546875" style="69" customWidth="1"/>
    <col min="11016" max="11016" width="20" style="69" customWidth="1"/>
    <col min="11017" max="11017" width="14" style="69" customWidth="1"/>
    <col min="11018" max="11018" width="17.5703125" style="69" customWidth="1"/>
    <col min="11019" max="11019" width="14.42578125" style="69" customWidth="1"/>
    <col min="11020" max="11020" width="6.5703125" style="69" customWidth="1"/>
    <col min="11021" max="11021" width="9.140625" style="69"/>
    <col min="11022" max="11022" width="13.28515625" style="69" bestFit="1" customWidth="1"/>
    <col min="11023" max="11267" width="9.140625" style="69"/>
    <col min="11268" max="11268" width="3.28515625" style="69" customWidth="1"/>
    <col min="11269" max="11269" width="5.5703125" style="69" customWidth="1"/>
    <col min="11270" max="11270" width="29.5703125" style="69" customWidth="1"/>
    <col min="11271" max="11271" width="10.85546875" style="69" customWidth="1"/>
    <col min="11272" max="11272" width="20" style="69" customWidth="1"/>
    <col min="11273" max="11273" width="14" style="69" customWidth="1"/>
    <col min="11274" max="11274" width="17.5703125" style="69" customWidth="1"/>
    <col min="11275" max="11275" width="14.42578125" style="69" customWidth="1"/>
    <col min="11276" max="11276" width="6.5703125" style="69" customWidth="1"/>
    <col min="11277" max="11277" width="9.140625" style="69"/>
    <col min="11278" max="11278" width="13.28515625" style="69" bestFit="1" customWidth="1"/>
    <col min="11279" max="11523" width="9.140625" style="69"/>
    <col min="11524" max="11524" width="3.28515625" style="69" customWidth="1"/>
    <col min="11525" max="11525" width="5.5703125" style="69" customWidth="1"/>
    <col min="11526" max="11526" width="29.5703125" style="69" customWidth="1"/>
    <col min="11527" max="11527" width="10.85546875" style="69" customWidth="1"/>
    <col min="11528" max="11528" width="20" style="69" customWidth="1"/>
    <col min="11529" max="11529" width="14" style="69" customWidth="1"/>
    <col min="11530" max="11530" width="17.5703125" style="69" customWidth="1"/>
    <col min="11531" max="11531" width="14.42578125" style="69" customWidth="1"/>
    <col min="11532" max="11532" width="6.5703125" style="69" customWidth="1"/>
    <col min="11533" max="11533" width="9.140625" style="69"/>
    <col min="11534" max="11534" width="13.28515625" style="69" bestFit="1" customWidth="1"/>
    <col min="11535" max="11779" width="9.140625" style="69"/>
    <col min="11780" max="11780" width="3.28515625" style="69" customWidth="1"/>
    <col min="11781" max="11781" width="5.5703125" style="69" customWidth="1"/>
    <col min="11782" max="11782" width="29.5703125" style="69" customWidth="1"/>
    <col min="11783" max="11783" width="10.85546875" style="69" customWidth="1"/>
    <col min="11784" max="11784" width="20" style="69" customWidth="1"/>
    <col min="11785" max="11785" width="14" style="69" customWidth="1"/>
    <col min="11786" max="11786" width="17.5703125" style="69" customWidth="1"/>
    <col min="11787" max="11787" width="14.42578125" style="69" customWidth="1"/>
    <col min="11788" max="11788" width="6.5703125" style="69" customWidth="1"/>
    <col min="11789" max="11789" width="9.140625" style="69"/>
    <col min="11790" max="11790" width="13.28515625" style="69" bestFit="1" customWidth="1"/>
    <col min="11791" max="12035" width="9.140625" style="69"/>
    <col min="12036" max="12036" width="3.28515625" style="69" customWidth="1"/>
    <col min="12037" max="12037" width="5.5703125" style="69" customWidth="1"/>
    <col min="12038" max="12038" width="29.5703125" style="69" customWidth="1"/>
    <col min="12039" max="12039" width="10.85546875" style="69" customWidth="1"/>
    <col min="12040" max="12040" width="20" style="69" customWidth="1"/>
    <col min="12041" max="12041" width="14" style="69" customWidth="1"/>
    <col min="12042" max="12042" width="17.5703125" style="69" customWidth="1"/>
    <col min="12043" max="12043" width="14.42578125" style="69" customWidth="1"/>
    <col min="12044" max="12044" width="6.5703125" style="69" customWidth="1"/>
    <col min="12045" max="12045" width="9.140625" style="69"/>
    <col min="12046" max="12046" width="13.28515625" style="69" bestFit="1" customWidth="1"/>
    <col min="12047" max="12291" width="9.140625" style="69"/>
    <col min="12292" max="12292" width="3.28515625" style="69" customWidth="1"/>
    <col min="12293" max="12293" width="5.5703125" style="69" customWidth="1"/>
    <col min="12294" max="12294" width="29.5703125" style="69" customWidth="1"/>
    <col min="12295" max="12295" width="10.85546875" style="69" customWidth="1"/>
    <col min="12296" max="12296" width="20" style="69" customWidth="1"/>
    <col min="12297" max="12297" width="14" style="69" customWidth="1"/>
    <col min="12298" max="12298" width="17.5703125" style="69" customWidth="1"/>
    <col min="12299" max="12299" width="14.42578125" style="69" customWidth="1"/>
    <col min="12300" max="12300" width="6.5703125" style="69" customWidth="1"/>
    <col min="12301" max="12301" width="9.140625" style="69"/>
    <col min="12302" max="12302" width="13.28515625" style="69" bestFit="1" customWidth="1"/>
    <col min="12303" max="12547" width="9.140625" style="69"/>
    <col min="12548" max="12548" width="3.28515625" style="69" customWidth="1"/>
    <col min="12549" max="12549" width="5.5703125" style="69" customWidth="1"/>
    <col min="12550" max="12550" width="29.5703125" style="69" customWidth="1"/>
    <col min="12551" max="12551" width="10.85546875" style="69" customWidth="1"/>
    <col min="12552" max="12552" width="20" style="69" customWidth="1"/>
    <col min="12553" max="12553" width="14" style="69" customWidth="1"/>
    <col min="12554" max="12554" width="17.5703125" style="69" customWidth="1"/>
    <col min="12555" max="12555" width="14.42578125" style="69" customWidth="1"/>
    <col min="12556" max="12556" width="6.5703125" style="69" customWidth="1"/>
    <col min="12557" max="12557" width="9.140625" style="69"/>
    <col min="12558" max="12558" width="13.28515625" style="69" bestFit="1" customWidth="1"/>
    <col min="12559" max="12803" width="9.140625" style="69"/>
    <col min="12804" max="12804" width="3.28515625" style="69" customWidth="1"/>
    <col min="12805" max="12805" width="5.5703125" style="69" customWidth="1"/>
    <col min="12806" max="12806" width="29.5703125" style="69" customWidth="1"/>
    <col min="12807" max="12807" width="10.85546875" style="69" customWidth="1"/>
    <col min="12808" max="12808" width="20" style="69" customWidth="1"/>
    <col min="12809" max="12809" width="14" style="69" customWidth="1"/>
    <col min="12810" max="12810" width="17.5703125" style="69" customWidth="1"/>
    <col min="12811" max="12811" width="14.42578125" style="69" customWidth="1"/>
    <col min="12812" max="12812" width="6.5703125" style="69" customWidth="1"/>
    <col min="12813" max="12813" width="9.140625" style="69"/>
    <col min="12814" max="12814" width="13.28515625" style="69" bestFit="1" customWidth="1"/>
    <col min="12815" max="13059" width="9.140625" style="69"/>
    <col min="13060" max="13060" width="3.28515625" style="69" customWidth="1"/>
    <col min="13061" max="13061" width="5.5703125" style="69" customWidth="1"/>
    <col min="13062" max="13062" width="29.5703125" style="69" customWidth="1"/>
    <col min="13063" max="13063" width="10.85546875" style="69" customWidth="1"/>
    <col min="13064" max="13064" width="20" style="69" customWidth="1"/>
    <col min="13065" max="13065" width="14" style="69" customWidth="1"/>
    <col min="13066" max="13066" width="17.5703125" style="69" customWidth="1"/>
    <col min="13067" max="13067" width="14.42578125" style="69" customWidth="1"/>
    <col min="13068" max="13068" width="6.5703125" style="69" customWidth="1"/>
    <col min="13069" max="13069" width="9.140625" style="69"/>
    <col min="13070" max="13070" width="13.28515625" style="69" bestFit="1" customWidth="1"/>
    <col min="13071" max="13315" width="9.140625" style="69"/>
    <col min="13316" max="13316" width="3.28515625" style="69" customWidth="1"/>
    <col min="13317" max="13317" width="5.5703125" style="69" customWidth="1"/>
    <col min="13318" max="13318" width="29.5703125" style="69" customWidth="1"/>
    <col min="13319" max="13319" width="10.85546875" style="69" customWidth="1"/>
    <col min="13320" max="13320" width="20" style="69" customWidth="1"/>
    <col min="13321" max="13321" width="14" style="69" customWidth="1"/>
    <col min="13322" max="13322" width="17.5703125" style="69" customWidth="1"/>
    <col min="13323" max="13323" width="14.42578125" style="69" customWidth="1"/>
    <col min="13324" max="13324" width="6.5703125" style="69" customWidth="1"/>
    <col min="13325" max="13325" width="9.140625" style="69"/>
    <col min="13326" max="13326" width="13.28515625" style="69" bestFit="1" customWidth="1"/>
    <col min="13327" max="13571" width="9.140625" style="69"/>
    <col min="13572" max="13572" width="3.28515625" style="69" customWidth="1"/>
    <col min="13573" max="13573" width="5.5703125" style="69" customWidth="1"/>
    <col min="13574" max="13574" width="29.5703125" style="69" customWidth="1"/>
    <col min="13575" max="13575" width="10.85546875" style="69" customWidth="1"/>
    <col min="13576" max="13576" width="20" style="69" customWidth="1"/>
    <col min="13577" max="13577" width="14" style="69" customWidth="1"/>
    <col min="13578" max="13578" width="17.5703125" style="69" customWidth="1"/>
    <col min="13579" max="13579" width="14.42578125" style="69" customWidth="1"/>
    <col min="13580" max="13580" width="6.5703125" style="69" customWidth="1"/>
    <col min="13581" max="13581" width="9.140625" style="69"/>
    <col min="13582" max="13582" width="13.28515625" style="69" bestFit="1" customWidth="1"/>
    <col min="13583" max="13827" width="9.140625" style="69"/>
    <col min="13828" max="13828" width="3.28515625" style="69" customWidth="1"/>
    <col min="13829" max="13829" width="5.5703125" style="69" customWidth="1"/>
    <col min="13830" max="13830" width="29.5703125" style="69" customWidth="1"/>
    <col min="13831" max="13831" width="10.85546875" style="69" customWidth="1"/>
    <col min="13832" max="13832" width="20" style="69" customWidth="1"/>
    <col min="13833" max="13833" width="14" style="69" customWidth="1"/>
    <col min="13834" max="13834" width="17.5703125" style="69" customWidth="1"/>
    <col min="13835" max="13835" width="14.42578125" style="69" customWidth="1"/>
    <col min="13836" max="13836" width="6.5703125" style="69" customWidth="1"/>
    <col min="13837" max="13837" width="9.140625" style="69"/>
    <col min="13838" max="13838" width="13.28515625" style="69" bestFit="1" customWidth="1"/>
    <col min="13839" max="14083" width="9.140625" style="69"/>
    <col min="14084" max="14084" width="3.28515625" style="69" customWidth="1"/>
    <col min="14085" max="14085" width="5.5703125" style="69" customWidth="1"/>
    <col min="14086" max="14086" width="29.5703125" style="69" customWidth="1"/>
    <col min="14087" max="14087" width="10.85546875" style="69" customWidth="1"/>
    <col min="14088" max="14088" width="20" style="69" customWidth="1"/>
    <col min="14089" max="14089" width="14" style="69" customWidth="1"/>
    <col min="14090" max="14090" width="17.5703125" style="69" customWidth="1"/>
    <col min="14091" max="14091" width="14.42578125" style="69" customWidth="1"/>
    <col min="14092" max="14092" width="6.5703125" style="69" customWidth="1"/>
    <col min="14093" max="14093" width="9.140625" style="69"/>
    <col min="14094" max="14094" width="13.28515625" style="69" bestFit="1" customWidth="1"/>
    <col min="14095" max="16384" width="9.140625" style="69"/>
  </cols>
  <sheetData>
    <row r="1" spans="1:9" ht="12" x14ac:dyDescent="0.25">
      <c r="B1" s="391" t="s">
        <v>0</v>
      </c>
      <c r="C1" s="391"/>
      <c r="D1" s="391"/>
      <c r="E1" s="391"/>
      <c r="F1" s="391"/>
      <c r="G1" s="391"/>
      <c r="H1" s="391"/>
      <c r="I1" s="391"/>
    </row>
    <row r="2" spans="1:9" ht="12" customHeight="1" x14ac:dyDescent="0.25">
      <c r="B2" s="391" t="s">
        <v>1</v>
      </c>
      <c r="C2" s="391"/>
      <c r="D2" s="391"/>
      <c r="E2" s="391"/>
      <c r="F2" s="391"/>
      <c r="G2" s="391"/>
      <c r="H2" s="391"/>
      <c r="I2" s="391"/>
    </row>
    <row r="3" spans="1:9" ht="12" customHeight="1" x14ac:dyDescent="0.25">
      <c r="B3" s="392"/>
      <c r="C3" s="392"/>
      <c r="D3" s="392"/>
      <c r="E3" s="392"/>
      <c r="F3" s="392"/>
      <c r="G3" s="392"/>
      <c r="H3" s="392"/>
      <c r="I3" s="392"/>
    </row>
    <row r="4" spans="1:9" x14ac:dyDescent="0.25">
      <c r="B4" s="70"/>
      <c r="D4" s="70"/>
      <c r="E4" s="2"/>
      <c r="F4" s="70"/>
      <c r="G4" s="70"/>
      <c r="H4" s="70"/>
      <c r="I4" s="70"/>
    </row>
    <row r="5" spans="1:9" s="6" customFormat="1" ht="25.5" x14ac:dyDescent="0.25">
      <c r="A5" s="3" t="s">
        <v>2</v>
      </c>
      <c r="B5" s="30" t="s">
        <v>3</v>
      </c>
      <c r="C5" s="41" t="s">
        <v>4</v>
      </c>
      <c r="D5" s="33" t="s">
        <v>5</v>
      </c>
      <c r="E5" s="4" t="s">
        <v>6</v>
      </c>
      <c r="F5" s="3" t="s">
        <v>7</v>
      </c>
      <c r="G5" s="3" t="s">
        <v>8</v>
      </c>
      <c r="H5" s="5" t="s">
        <v>9</v>
      </c>
      <c r="I5" s="3" t="s">
        <v>10</v>
      </c>
    </row>
    <row r="6" spans="1:9" ht="16.5" customHeight="1" x14ac:dyDescent="0.25">
      <c r="A6" s="67"/>
      <c r="B6" s="22">
        <v>142</v>
      </c>
      <c r="C6" s="41" t="s">
        <v>48</v>
      </c>
      <c r="D6" s="35">
        <v>2</v>
      </c>
      <c r="E6" s="124"/>
      <c r="F6" s="123"/>
      <c r="G6" s="123"/>
      <c r="H6" s="125"/>
      <c r="I6" s="123"/>
    </row>
    <row r="7" spans="1:9" x14ac:dyDescent="0.25">
      <c r="A7" s="372">
        <v>18</v>
      </c>
      <c r="B7" s="381">
        <v>142</v>
      </c>
      <c r="C7" s="43" t="s">
        <v>87</v>
      </c>
      <c r="D7" s="37">
        <v>10</v>
      </c>
      <c r="E7" s="399" t="s">
        <v>88</v>
      </c>
      <c r="F7" s="372" t="s">
        <v>12</v>
      </c>
      <c r="G7" s="372" t="s">
        <v>89</v>
      </c>
      <c r="H7" s="394">
        <v>958660</v>
      </c>
      <c r="I7" s="372" t="s">
        <v>22</v>
      </c>
    </row>
    <row r="8" spans="1:9" x14ac:dyDescent="0.25">
      <c r="A8" s="373"/>
      <c r="B8" s="381"/>
      <c r="C8" s="43" t="s">
        <v>90</v>
      </c>
      <c r="D8" s="37">
        <v>1</v>
      </c>
      <c r="E8" s="400"/>
      <c r="F8" s="373"/>
      <c r="G8" s="373"/>
      <c r="H8" s="395"/>
      <c r="I8" s="373"/>
    </row>
    <row r="9" spans="1:9" x14ac:dyDescent="0.25">
      <c r="A9" s="373"/>
      <c r="B9" s="381"/>
      <c r="C9" s="43" t="s">
        <v>91</v>
      </c>
      <c r="D9" s="37">
        <v>1</v>
      </c>
      <c r="E9" s="400"/>
      <c r="F9" s="373"/>
      <c r="G9" s="373"/>
      <c r="H9" s="395"/>
      <c r="I9" s="373"/>
    </row>
    <row r="10" spans="1:9" x14ac:dyDescent="0.25">
      <c r="A10" s="373"/>
      <c r="B10" s="381"/>
      <c r="C10" s="43" t="s">
        <v>92</v>
      </c>
      <c r="D10" s="37">
        <v>6</v>
      </c>
      <c r="E10" s="400"/>
      <c r="F10" s="373"/>
      <c r="G10" s="373"/>
      <c r="H10" s="395"/>
      <c r="I10" s="373"/>
    </row>
    <row r="11" spans="1:9" ht="25.5" x14ac:dyDescent="0.25">
      <c r="A11" s="373"/>
      <c r="B11" s="381"/>
      <c r="C11" s="43" t="s">
        <v>93</v>
      </c>
      <c r="D11" s="37">
        <v>2</v>
      </c>
      <c r="E11" s="400"/>
      <c r="F11" s="373"/>
      <c r="G11" s="373"/>
      <c r="H11" s="395"/>
      <c r="I11" s="373"/>
    </row>
    <row r="12" spans="1:9" x14ac:dyDescent="0.25">
      <c r="A12" s="373"/>
      <c r="B12" s="381"/>
      <c r="C12" s="43" t="s">
        <v>94</v>
      </c>
      <c r="D12" s="37">
        <v>2</v>
      </c>
      <c r="E12" s="400"/>
      <c r="F12" s="373"/>
      <c r="G12" s="373"/>
      <c r="H12" s="395"/>
      <c r="I12" s="373"/>
    </row>
    <row r="13" spans="1:9" ht="25.5" x14ac:dyDescent="0.25">
      <c r="A13" s="373"/>
      <c r="B13" s="381"/>
      <c r="C13" s="43" t="s">
        <v>95</v>
      </c>
      <c r="D13" s="37">
        <v>1</v>
      </c>
      <c r="E13" s="400"/>
      <c r="F13" s="373"/>
      <c r="G13" s="373"/>
      <c r="H13" s="395"/>
      <c r="I13" s="373"/>
    </row>
    <row r="14" spans="1:9" x14ac:dyDescent="0.25">
      <c r="A14" s="373"/>
      <c r="B14" s="381"/>
      <c r="C14" s="43" t="s">
        <v>96</v>
      </c>
      <c r="D14" s="37">
        <v>1</v>
      </c>
      <c r="E14" s="400"/>
      <c r="F14" s="373"/>
      <c r="G14" s="373"/>
      <c r="H14" s="395"/>
      <c r="I14" s="373"/>
    </row>
    <row r="15" spans="1:9" ht="12" customHeight="1" x14ac:dyDescent="0.25">
      <c r="A15" s="373"/>
      <c r="B15" s="381"/>
      <c r="C15" s="47" t="s">
        <v>97</v>
      </c>
      <c r="D15" s="38">
        <v>2</v>
      </c>
      <c r="E15" s="400"/>
      <c r="F15" s="373"/>
      <c r="G15" s="373"/>
      <c r="H15" s="395"/>
      <c r="I15" s="374"/>
    </row>
    <row r="16" spans="1:9" ht="15" hidden="1" customHeight="1" x14ac:dyDescent="0.25">
      <c r="A16" s="67"/>
      <c r="B16" s="74">
        <v>142</v>
      </c>
      <c r="C16" s="48" t="s">
        <v>273</v>
      </c>
      <c r="D16" s="40">
        <v>1</v>
      </c>
      <c r="E16" s="68" t="s">
        <v>278</v>
      </c>
      <c r="F16" s="74" t="s">
        <v>12</v>
      </c>
      <c r="G16" s="74" t="s">
        <v>279</v>
      </c>
      <c r="H16" s="75">
        <v>1662000</v>
      </c>
      <c r="I16" s="66" t="s">
        <v>13</v>
      </c>
    </row>
    <row r="17" spans="1:11" ht="30.75" customHeight="1" x14ac:dyDescent="0.25">
      <c r="A17" s="66">
        <v>19</v>
      </c>
      <c r="B17" s="73">
        <v>142</v>
      </c>
      <c r="C17" s="28" t="s">
        <v>98</v>
      </c>
      <c r="D17" s="23">
        <v>5</v>
      </c>
      <c r="E17" s="76" t="s">
        <v>99</v>
      </c>
      <c r="F17" s="76" t="s">
        <v>12</v>
      </c>
      <c r="G17" s="76" t="s">
        <v>100</v>
      </c>
      <c r="H17" s="19">
        <v>277500</v>
      </c>
      <c r="I17" s="66" t="s">
        <v>22</v>
      </c>
    </row>
    <row r="18" spans="1:11" ht="24" customHeight="1" x14ac:dyDescent="0.25">
      <c r="A18" s="74"/>
      <c r="B18" s="396">
        <v>142</v>
      </c>
      <c r="C18" s="44" t="s">
        <v>261</v>
      </c>
      <c r="D18" s="7">
        <v>10</v>
      </c>
      <c r="E18" s="369" t="s">
        <v>271</v>
      </c>
      <c r="F18" s="372" t="s">
        <v>12</v>
      </c>
      <c r="G18" s="372" t="s">
        <v>272</v>
      </c>
      <c r="H18" s="375">
        <v>1036190</v>
      </c>
      <c r="I18" s="381" t="s">
        <v>22</v>
      </c>
    </row>
    <row r="19" spans="1:11" x14ac:dyDescent="0.25">
      <c r="A19" s="74"/>
      <c r="B19" s="397"/>
      <c r="C19" s="44" t="s">
        <v>262</v>
      </c>
      <c r="D19" s="7">
        <v>23</v>
      </c>
      <c r="E19" s="370"/>
      <c r="F19" s="373"/>
      <c r="G19" s="373"/>
      <c r="H19" s="376"/>
      <c r="I19" s="381"/>
    </row>
    <row r="20" spans="1:11" x14ac:dyDescent="0.25">
      <c r="A20" s="74"/>
      <c r="B20" s="397"/>
      <c r="C20" s="44" t="s">
        <v>263</v>
      </c>
      <c r="D20" s="7">
        <v>23</v>
      </c>
      <c r="E20" s="370"/>
      <c r="F20" s="373"/>
      <c r="G20" s="373"/>
      <c r="H20" s="376"/>
      <c r="I20" s="381"/>
    </row>
    <row r="21" spans="1:11" ht="12" x14ac:dyDescent="0.25">
      <c r="A21" s="74"/>
      <c r="B21" s="397"/>
      <c r="C21" s="77" t="s">
        <v>264</v>
      </c>
      <c r="D21" s="7">
        <v>5</v>
      </c>
      <c r="E21" s="370"/>
      <c r="F21" s="373"/>
      <c r="G21" s="373"/>
      <c r="H21" s="376"/>
      <c r="I21" s="381"/>
    </row>
    <row r="22" spans="1:11" ht="12" x14ac:dyDescent="0.25">
      <c r="A22" s="74"/>
      <c r="B22" s="397"/>
      <c r="C22" s="393" t="s">
        <v>265</v>
      </c>
      <c r="D22" s="372">
        <v>1</v>
      </c>
      <c r="E22" s="370"/>
      <c r="F22" s="373"/>
      <c r="G22" s="373"/>
      <c r="H22" s="376"/>
      <c r="I22" s="381"/>
    </row>
    <row r="23" spans="1:11" ht="12" x14ac:dyDescent="0.25">
      <c r="A23" s="74"/>
      <c r="B23" s="397"/>
      <c r="C23" s="393"/>
      <c r="D23" s="374"/>
      <c r="E23" s="370"/>
      <c r="F23" s="373"/>
      <c r="G23" s="373"/>
      <c r="H23" s="376"/>
      <c r="I23" s="381"/>
    </row>
    <row r="24" spans="1:11" x14ac:dyDescent="0.25">
      <c r="A24" s="74"/>
      <c r="B24" s="397"/>
      <c r="C24" s="44" t="s">
        <v>266</v>
      </c>
      <c r="D24" s="7">
        <v>5</v>
      </c>
      <c r="E24" s="370"/>
      <c r="F24" s="373"/>
      <c r="G24" s="373"/>
      <c r="H24" s="376"/>
      <c r="I24" s="381"/>
    </row>
    <row r="25" spans="1:11" ht="12" x14ac:dyDescent="0.25">
      <c r="A25" s="74"/>
      <c r="B25" s="397"/>
      <c r="C25" s="77" t="s">
        <v>267</v>
      </c>
      <c r="D25" s="7">
        <v>5</v>
      </c>
      <c r="E25" s="370"/>
      <c r="F25" s="373"/>
      <c r="G25" s="373"/>
      <c r="H25" s="376"/>
      <c r="I25" s="381"/>
    </row>
    <row r="26" spans="1:11" ht="12" x14ac:dyDescent="0.25">
      <c r="A26" s="74"/>
      <c r="B26" s="397"/>
      <c r="C26" s="77" t="s">
        <v>268</v>
      </c>
      <c r="D26" s="7">
        <v>5</v>
      </c>
      <c r="E26" s="370"/>
      <c r="F26" s="373"/>
      <c r="G26" s="373"/>
      <c r="H26" s="376"/>
      <c r="I26" s="381"/>
    </row>
    <row r="27" spans="1:11" ht="12" x14ac:dyDescent="0.25">
      <c r="A27" s="74"/>
      <c r="B27" s="397"/>
      <c r="C27" s="77" t="s">
        <v>269</v>
      </c>
      <c r="D27" s="7">
        <v>5</v>
      </c>
      <c r="E27" s="370"/>
      <c r="F27" s="373"/>
      <c r="G27" s="373"/>
      <c r="H27" s="376"/>
      <c r="I27" s="381"/>
    </row>
    <row r="28" spans="1:11" ht="12" x14ac:dyDescent="0.25">
      <c r="A28" s="74"/>
      <c r="B28" s="398"/>
      <c r="C28" s="54" t="s">
        <v>270</v>
      </c>
      <c r="D28" s="7">
        <v>10</v>
      </c>
      <c r="E28" s="371"/>
      <c r="F28" s="374"/>
      <c r="G28" s="374"/>
      <c r="H28" s="377"/>
      <c r="I28" s="381"/>
    </row>
    <row r="29" spans="1:11" s="120" customFormat="1" ht="15" customHeight="1" x14ac:dyDescent="0.2">
      <c r="A29" s="121"/>
      <c r="B29" s="372">
        <v>142</v>
      </c>
      <c r="C29" s="122" t="s">
        <v>514</v>
      </c>
      <c r="D29" s="7">
        <v>20</v>
      </c>
      <c r="E29" s="369" t="s">
        <v>88</v>
      </c>
      <c r="F29" s="372" t="s">
        <v>12</v>
      </c>
      <c r="G29" s="372" t="s">
        <v>47</v>
      </c>
      <c r="H29" s="375">
        <v>1269728</v>
      </c>
      <c r="I29" s="119"/>
      <c r="J29" s="120">
        <v>184780</v>
      </c>
      <c r="K29" s="120">
        <v>10</v>
      </c>
    </row>
    <row r="30" spans="1:11" s="120" customFormat="1" ht="12" x14ac:dyDescent="0.25">
      <c r="A30" s="121"/>
      <c r="B30" s="373"/>
      <c r="C30" s="55" t="s">
        <v>515</v>
      </c>
      <c r="D30" s="7">
        <v>6</v>
      </c>
      <c r="E30" s="370"/>
      <c r="F30" s="373"/>
      <c r="G30" s="373"/>
      <c r="H30" s="376"/>
      <c r="I30" s="119"/>
    </row>
    <row r="31" spans="1:11" s="120" customFormat="1" ht="12" x14ac:dyDescent="0.25">
      <c r="A31" s="121"/>
      <c r="B31" s="373"/>
      <c r="C31" s="55" t="s">
        <v>516</v>
      </c>
      <c r="D31" s="7">
        <v>2</v>
      </c>
      <c r="E31" s="370"/>
      <c r="F31" s="373"/>
      <c r="G31" s="373"/>
      <c r="H31" s="376"/>
      <c r="I31" s="119"/>
      <c r="J31" s="120">
        <v>49796</v>
      </c>
      <c r="K31" s="120">
        <v>2</v>
      </c>
    </row>
    <row r="32" spans="1:11" s="120" customFormat="1" ht="12" x14ac:dyDescent="0.25">
      <c r="A32" s="121"/>
      <c r="B32" s="373"/>
      <c r="C32" s="55" t="s">
        <v>517</v>
      </c>
      <c r="D32" s="7">
        <v>2</v>
      </c>
      <c r="E32" s="370"/>
      <c r="F32" s="373"/>
      <c r="G32" s="373"/>
      <c r="H32" s="376"/>
      <c r="I32" s="119"/>
      <c r="J32" s="120">
        <v>34996</v>
      </c>
      <c r="K32" s="120">
        <v>2</v>
      </c>
    </row>
    <row r="33" spans="1:11" s="120" customFormat="1" ht="12" x14ac:dyDescent="0.25">
      <c r="A33" s="121"/>
      <c r="B33" s="374"/>
      <c r="C33" s="55" t="s">
        <v>518</v>
      </c>
      <c r="D33" s="7">
        <v>6</v>
      </c>
      <c r="E33" s="371"/>
      <c r="F33" s="374"/>
      <c r="G33" s="374"/>
      <c r="H33" s="377"/>
      <c r="I33" s="119"/>
      <c r="J33" s="120">
        <v>102596</v>
      </c>
      <c r="K33" s="120">
        <v>2</v>
      </c>
    </row>
    <row r="34" spans="1:11" s="1" customFormat="1" ht="46.5" customHeight="1" x14ac:dyDescent="0.25">
      <c r="A34" s="372">
        <v>4</v>
      </c>
      <c r="B34" s="378">
        <v>142</v>
      </c>
      <c r="C34" s="43" t="s">
        <v>254</v>
      </c>
      <c r="D34" s="7">
        <v>16</v>
      </c>
      <c r="E34" s="369" t="s">
        <v>67</v>
      </c>
      <c r="F34" s="372" t="s">
        <v>68</v>
      </c>
      <c r="G34" s="372" t="s">
        <v>69</v>
      </c>
      <c r="H34" s="375">
        <v>22106083</v>
      </c>
      <c r="I34" s="375" t="s">
        <v>13</v>
      </c>
    </row>
    <row r="35" spans="1:11" s="1" customFormat="1" ht="34.5" customHeight="1" x14ac:dyDescent="0.25">
      <c r="A35" s="373"/>
      <c r="B35" s="379"/>
      <c r="C35" s="43" t="s">
        <v>70</v>
      </c>
      <c r="D35" s="7">
        <v>12</v>
      </c>
      <c r="E35" s="370"/>
      <c r="F35" s="373"/>
      <c r="G35" s="373"/>
      <c r="H35" s="376"/>
      <c r="I35" s="376"/>
    </row>
    <row r="36" spans="1:11" s="1" customFormat="1" ht="37.5" customHeight="1" x14ac:dyDescent="0.25">
      <c r="A36" s="373"/>
      <c r="B36" s="379"/>
      <c r="C36" s="43" t="s">
        <v>255</v>
      </c>
      <c r="D36" s="7">
        <v>34</v>
      </c>
      <c r="E36" s="370"/>
      <c r="F36" s="373"/>
      <c r="G36" s="373"/>
      <c r="H36" s="376"/>
      <c r="I36" s="376"/>
    </row>
    <row r="37" spans="1:11" s="1" customFormat="1" ht="39.75" customHeight="1" x14ac:dyDescent="0.25">
      <c r="A37" s="373"/>
      <c r="B37" s="379"/>
      <c r="C37" s="43" t="s">
        <v>256</v>
      </c>
      <c r="D37" s="7">
        <v>41</v>
      </c>
      <c r="E37" s="370"/>
      <c r="F37" s="373"/>
      <c r="G37" s="373"/>
      <c r="H37" s="376"/>
      <c r="I37" s="376"/>
    </row>
    <row r="38" spans="1:11" s="1" customFormat="1" ht="25.5" x14ac:dyDescent="0.25">
      <c r="A38" s="373"/>
      <c r="B38" s="379"/>
      <c r="C38" s="43" t="s">
        <v>71</v>
      </c>
      <c r="D38" s="7">
        <v>1</v>
      </c>
      <c r="E38" s="370"/>
      <c r="F38" s="373"/>
      <c r="G38" s="373"/>
      <c r="H38" s="376"/>
      <c r="I38" s="376"/>
    </row>
    <row r="39" spans="1:11" s="1" customFormat="1" ht="51" x14ac:dyDescent="0.25">
      <c r="A39" s="373"/>
      <c r="B39" s="379"/>
      <c r="C39" s="43" t="s">
        <v>257</v>
      </c>
      <c r="D39" s="7">
        <v>1</v>
      </c>
      <c r="E39" s="370"/>
      <c r="F39" s="373"/>
      <c r="G39" s="373"/>
      <c r="H39" s="376"/>
      <c r="I39" s="376"/>
    </row>
    <row r="40" spans="1:11" s="1" customFormat="1" ht="89.25" x14ac:dyDescent="0.25">
      <c r="A40" s="373"/>
      <c r="B40" s="379"/>
      <c r="C40" s="43" t="s">
        <v>258</v>
      </c>
      <c r="D40" s="7">
        <v>5</v>
      </c>
      <c r="E40" s="370"/>
      <c r="F40" s="373"/>
      <c r="G40" s="373"/>
      <c r="H40" s="376"/>
      <c r="I40" s="377"/>
    </row>
    <row r="41" spans="1:11" s="12" customFormat="1" ht="12" customHeight="1" x14ac:dyDescent="0.25">
      <c r="A41" s="71"/>
      <c r="B41" s="72">
        <v>142</v>
      </c>
      <c r="C41" s="45"/>
      <c r="D41" s="39"/>
      <c r="E41" s="20"/>
      <c r="F41" s="11"/>
      <c r="G41" s="11"/>
      <c r="H41" s="21">
        <f>SUM(H7:H40)</f>
        <v>27310161</v>
      </c>
      <c r="I41" s="11"/>
    </row>
    <row r="42" spans="1:11" x14ac:dyDescent="0.25">
      <c r="A42" s="74"/>
      <c r="B42" s="58">
        <v>159</v>
      </c>
      <c r="C42" s="57" t="s">
        <v>320</v>
      </c>
      <c r="D42" s="58">
        <v>1</v>
      </c>
      <c r="E42" s="58" t="s">
        <v>321</v>
      </c>
      <c r="F42" s="58" t="s">
        <v>158</v>
      </c>
      <c r="G42" s="58" t="s">
        <v>322</v>
      </c>
      <c r="H42" s="59">
        <v>629800</v>
      </c>
      <c r="I42" s="74" t="s">
        <v>22</v>
      </c>
    </row>
    <row r="43" spans="1:11" ht="25.5" x14ac:dyDescent="0.25">
      <c r="A43" s="74"/>
      <c r="B43" s="58">
        <v>159</v>
      </c>
      <c r="C43" s="16" t="s">
        <v>364</v>
      </c>
      <c r="D43" s="58">
        <v>1</v>
      </c>
      <c r="E43" s="58" t="s">
        <v>365</v>
      </c>
      <c r="F43" s="58" t="s">
        <v>158</v>
      </c>
      <c r="G43" s="58" t="s">
        <v>366</v>
      </c>
      <c r="H43" s="59">
        <v>769000</v>
      </c>
      <c r="I43" s="74" t="s">
        <v>22</v>
      </c>
    </row>
    <row r="44" spans="1:11" ht="25.5" x14ac:dyDescent="0.25">
      <c r="A44" s="74"/>
      <c r="B44" s="58">
        <v>159</v>
      </c>
      <c r="C44" s="64" t="s">
        <v>367</v>
      </c>
      <c r="D44" s="58">
        <v>1</v>
      </c>
      <c r="E44" s="58" t="s">
        <v>365</v>
      </c>
      <c r="F44" s="58" t="s">
        <v>158</v>
      </c>
      <c r="G44" s="58" t="s">
        <v>368</v>
      </c>
      <c r="H44" s="59">
        <v>1298000</v>
      </c>
      <c r="I44" s="74" t="s">
        <v>22</v>
      </c>
    </row>
    <row r="45" spans="1:11" s="12" customFormat="1" ht="13.5" customHeight="1" x14ac:dyDescent="0.25">
      <c r="A45" s="71" t="s">
        <v>225</v>
      </c>
      <c r="B45" s="60"/>
      <c r="C45" s="56"/>
      <c r="D45" s="60"/>
      <c r="E45" s="61"/>
      <c r="F45" s="62"/>
      <c r="G45" s="62"/>
      <c r="H45" s="63">
        <f>SUM(H42:H44)</f>
        <v>2696800</v>
      </c>
      <c r="I45" s="11"/>
    </row>
  </sheetData>
  <mergeCells count="30">
    <mergeCell ref="G18:G28"/>
    <mergeCell ref="H18:H28"/>
    <mergeCell ref="A7:A15"/>
    <mergeCell ref="B7:B15"/>
    <mergeCell ref="E7:E15"/>
    <mergeCell ref="F7:F15"/>
    <mergeCell ref="G7:G15"/>
    <mergeCell ref="B1:I1"/>
    <mergeCell ref="B2:I2"/>
    <mergeCell ref="B3:I3"/>
    <mergeCell ref="B29:B33"/>
    <mergeCell ref="G29:G33"/>
    <mergeCell ref="H29:H33"/>
    <mergeCell ref="E29:E33"/>
    <mergeCell ref="F29:F33"/>
    <mergeCell ref="I18:I28"/>
    <mergeCell ref="C22:C23"/>
    <mergeCell ref="D22:D23"/>
    <mergeCell ref="H7:H15"/>
    <mergeCell ref="I7:I15"/>
    <mergeCell ref="B18:B28"/>
    <mergeCell ref="E18:E28"/>
    <mergeCell ref="F18:F28"/>
    <mergeCell ref="A34:A40"/>
    <mergeCell ref="B34:B40"/>
    <mergeCell ref="G34:G40"/>
    <mergeCell ref="H34:H40"/>
    <mergeCell ref="I34:I40"/>
    <mergeCell ref="E34:E40"/>
    <mergeCell ref="F34:F4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7" workbookViewId="0">
      <selection activeCell="B9" sqref="B9"/>
    </sheetView>
  </sheetViews>
  <sheetFormatPr defaultRowHeight="12.75" x14ac:dyDescent="0.25"/>
  <cols>
    <col min="1" max="1" width="6" style="253" customWidth="1"/>
    <col min="2" max="2" width="22.28515625" style="253" customWidth="1"/>
    <col min="3" max="4" width="14.85546875" style="254" customWidth="1"/>
    <col min="5" max="5" width="17.7109375" style="254" customWidth="1"/>
    <col min="6" max="6" width="18.42578125" style="254" customWidth="1"/>
    <col min="7" max="7" width="32.28515625" style="253" customWidth="1"/>
    <col min="8" max="8" width="15.85546875" style="253" customWidth="1"/>
    <col min="9" max="9" width="11.28515625" style="253" customWidth="1"/>
    <col min="10" max="10" width="12.5703125" style="254" customWidth="1"/>
    <col min="11" max="16384" width="9.140625" style="253"/>
  </cols>
  <sheetData>
    <row r="1" spans="1:10" s="261" customFormat="1" ht="25.5" x14ac:dyDescent="0.25">
      <c r="A1" s="258" t="s">
        <v>2</v>
      </c>
      <c r="B1" s="258" t="s">
        <v>557</v>
      </c>
      <c r="C1" s="259" t="s">
        <v>570</v>
      </c>
      <c r="D1" s="260" t="s">
        <v>558</v>
      </c>
      <c r="E1" s="260" t="s">
        <v>571</v>
      </c>
      <c r="F1" s="260"/>
      <c r="G1" s="258" t="s">
        <v>578</v>
      </c>
      <c r="H1" s="258" t="s">
        <v>575</v>
      </c>
      <c r="I1" s="258" t="s">
        <v>576</v>
      </c>
      <c r="J1" s="264" t="s">
        <v>577</v>
      </c>
    </row>
    <row r="2" spans="1:10" ht="51" x14ac:dyDescent="0.25">
      <c r="A2" s="251">
        <v>1</v>
      </c>
      <c r="B2" s="250" t="s">
        <v>56</v>
      </c>
      <c r="C2" s="252">
        <v>8767794</v>
      </c>
      <c r="D2" s="252">
        <v>84</v>
      </c>
      <c r="E2" s="252">
        <v>8767794</v>
      </c>
      <c r="F2" s="252">
        <v>8767794</v>
      </c>
      <c r="G2" s="251" t="s">
        <v>573</v>
      </c>
      <c r="H2" s="251">
        <v>24</v>
      </c>
      <c r="I2" s="251">
        <v>104378.5</v>
      </c>
      <c r="J2" s="252">
        <f>H2*I2</f>
        <v>2505084</v>
      </c>
    </row>
    <row r="3" spans="1:10" ht="140.25" x14ac:dyDescent="0.25">
      <c r="A3" s="251">
        <v>3</v>
      </c>
      <c r="B3" s="250" t="s">
        <v>559</v>
      </c>
      <c r="C3" s="252">
        <v>49825620</v>
      </c>
      <c r="D3" s="252">
        <v>500</v>
      </c>
      <c r="E3" s="252">
        <v>6387900</v>
      </c>
      <c r="F3" s="252">
        <f>C3-E3</f>
        <v>43437720</v>
      </c>
      <c r="G3" s="251" t="s">
        <v>572</v>
      </c>
      <c r="H3" s="251">
        <v>500</v>
      </c>
      <c r="I3" s="251">
        <v>12775.8</v>
      </c>
      <c r="J3" s="252">
        <f>H3*I3</f>
        <v>6387900</v>
      </c>
    </row>
    <row r="4" spans="1:10" ht="76.5" x14ac:dyDescent="0.25">
      <c r="A4" s="251">
        <v>4</v>
      </c>
      <c r="B4" s="250" t="s">
        <v>560</v>
      </c>
      <c r="C4" s="252">
        <v>367830</v>
      </c>
      <c r="D4" s="252">
        <v>100</v>
      </c>
      <c r="E4" s="252">
        <v>367830</v>
      </c>
      <c r="F4" s="252">
        <v>367830</v>
      </c>
    </row>
    <row r="5" spans="1:10" x14ac:dyDescent="0.25">
      <c r="A5" s="251">
        <v>5</v>
      </c>
      <c r="B5" s="250" t="s">
        <v>561</v>
      </c>
      <c r="C5" s="252">
        <v>11984</v>
      </c>
      <c r="D5" s="252">
        <v>100</v>
      </c>
      <c r="E5" s="252">
        <v>11984</v>
      </c>
      <c r="F5" s="252">
        <v>11984</v>
      </c>
    </row>
    <row r="6" spans="1:10" ht="25.5" x14ac:dyDescent="0.25">
      <c r="A6" s="251">
        <v>6</v>
      </c>
      <c r="B6" s="250" t="s">
        <v>562</v>
      </c>
      <c r="C6" s="252">
        <v>153134.39999999999</v>
      </c>
      <c r="D6" s="252">
        <v>240</v>
      </c>
      <c r="E6" s="252">
        <v>153134.39999999999</v>
      </c>
      <c r="F6" s="252">
        <v>153134.39999999999</v>
      </c>
    </row>
    <row r="7" spans="1:10" x14ac:dyDescent="0.25">
      <c r="A7" s="251">
        <v>7</v>
      </c>
      <c r="B7" s="251" t="s">
        <v>563</v>
      </c>
      <c r="C7" s="252">
        <v>62040</v>
      </c>
      <c r="D7" s="252">
        <v>4000</v>
      </c>
      <c r="E7" s="252">
        <v>62040</v>
      </c>
      <c r="F7" s="252">
        <v>62040</v>
      </c>
    </row>
    <row r="8" spans="1:10" x14ac:dyDescent="0.25">
      <c r="A8" s="251">
        <v>8</v>
      </c>
      <c r="B8" s="251" t="s">
        <v>564</v>
      </c>
      <c r="C8" s="252">
        <v>472726</v>
      </c>
      <c r="D8" s="252">
        <v>3900</v>
      </c>
      <c r="E8" s="252">
        <v>196131</v>
      </c>
      <c r="F8" s="252">
        <f t="shared" ref="F8:F13" si="0">C8-E8</f>
        <v>276595</v>
      </c>
    </row>
    <row r="9" spans="1:10" ht="76.5" x14ac:dyDescent="0.25">
      <c r="A9" s="251">
        <v>9</v>
      </c>
      <c r="B9" s="250" t="s">
        <v>565</v>
      </c>
      <c r="C9" s="252">
        <v>22984884</v>
      </c>
      <c r="D9" s="252">
        <v>76</v>
      </c>
      <c r="E9" s="252">
        <v>8087274</v>
      </c>
      <c r="F9" s="252">
        <f t="shared" si="0"/>
        <v>14897610</v>
      </c>
      <c r="G9" s="251" t="s">
        <v>574</v>
      </c>
      <c r="H9" s="251">
        <v>72</v>
      </c>
      <c r="I9" s="251">
        <v>106411.5</v>
      </c>
      <c r="J9" s="252">
        <f>H9*I9</f>
        <v>7661628</v>
      </c>
    </row>
    <row r="10" spans="1:10" ht="63.75" x14ac:dyDescent="0.25">
      <c r="A10" s="251">
        <v>10</v>
      </c>
      <c r="B10" s="250" t="s">
        <v>566</v>
      </c>
      <c r="C10" s="252">
        <v>32326326.399999999</v>
      </c>
      <c r="D10" s="252">
        <v>76</v>
      </c>
      <c r="E10" s="252">
        <v>8081581.5999999996</v>
      </c>
      <c r="F10" s="252">
        <f t="shared" si="0"/>
        <v>24244744.799999997</v>
      </c>
      <c r="G10" s="251" t="s">
        <v>574</v>
      </c>
      <c r="H10" s="251">
        <v>160</v>
      </c>
      <c r="I10" s="251">
        <v>106336.6</v>
      </c>
      <c r="J10" s="252">
        <f>H10*I10</f>
        <v>17013856</v>
      </c>
    </row>
    <row r="11" spans="1:10" x14ac:dyDescent="0.25">
      <c r="A11" s="251">
        <v>11</v>
      </c>
      <c r="B11" s="251" t="s">
        <v>567</v>
      </c>
      <c r="C11" s="252">
        <v>181900</v>
      </c>
      <c r="D11" s="252">
        <v>3000</v>
      </c>
      <c r="E11" s="252">
        <v>80250</v>
      </c>
      <c r="F11" s="252">
        <f t="shared" si="0"/>
        <v>101650</v>
      </c>
    </row>
    <row r="12" spans="1:10" x14ac:dyDescent="0.25">
      <c r="A12" s="251">
        <v>12</v>
      </c>
      <c r="B12" s="251" t="s">
        <v>568</v>
      </c>
      <c r="C12" s="252">
        <v>332</v>
      </c>
      <c r="D12" s="252">
        <v>30</v>
      </c>
      <c r="E12" s="252">
        <v>199.2</v>
      </c>
      <c r="F12" s="252">
        <f t="shared" si="0"/>
        <v>132.80000000000001</v>
      </c>
    </row>
    <row r="13" spans="1:10" x14ac:dyDescent="0.25">
      <c r="A13" s="251">
        <v>13</v>
      </c>
      <c r="B13" s="251" t="s">
        <v>569</v>
      </c>
      <c r="C13" s="252">
        <v>7605</v>
      </c>
      <c r="D13" s="252">
        <v>3</v>
      </c>
      <c r="E13" s="252">
        <v>4563</v>
      </c>
      <c r="F13" s="252">
        <f t="shared" si="0"/>
        <v>3042</v>
      </c>
    </row>
    <row r="14" spans="1:10" s="257" customFormat="1" x14ac:dyDescent="0.25">
      <c r="A14" s="255"/>
      <c r="B14" s="255" t="s">
        <v>509</v>
      </c>
      <c r="C14" s="256"/>
      <c r="D14" s="256"/>
      <c r="E14" s="256">
        <f>SUM(E2:E13)</f>
        <v>32200681.199999999</v>
      </c>
      <c r="F14" s="256"/>
      <c r="G14" s="256"/>
      <c r="H14" s="256"/>
      <c r="I14" s="263"/>
      <c r="J14" s="262">
        <f>SUM(J2:J10)</f>
        <v>33568468</v>
      </c>
    </row>
    <row r="17" spans="10:10" x14ac:dyDescent="0.25">
      <c r="J17" s="254">
        <f ca="1">A7:J17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РБ</vt:lpstr>
      <vt:lpstr>Лист8</vt:lpstr>
      <vt:lpstr>для отчета</vt:lpstr>
      <vt:lpstr>Лист4</vt:lpstr>
      <vt:lpstr>Лист1</vt:lpstr>
      <vt:lpstr>Лист3</vt:lpstr>
      <vt:lpstr>Лист2</vt:lpstr>
      <vt:lpstr>СС</vt:lpstr>
      <vt:lpstr>Фармация</vt:lpstr>
      <vt:lpstr>фарм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2021-08-26T06:31:23Z</cp:lastPrinted>
  <dcterms:created xsi:type="dcterms:W3CDTF">2021-06-18T04:34:53Z</dcterms:created>
  <dcterms:modified xsi:type="dcterms:W3CDTF">2021-10-18T09:55:57Z</dcterms:modified>
</cp:coreProperties>
</file>